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9440" windowHeight="12585"/>
  </bookViews>
  <sheets>
    <sheet name="Водоканал" sheetId="1" r:id="rId1"/>
  </sheets>
  <externalReferences>
    <externalReference r:id="rId2"/>
    <externalReference r:id="rId3"/>
    <externalReference r:id="rId4"/>
  </externalReferences>
  <definedNames>
    <definedName name="\a">#REF!</definedName>
    <definedName name="\m">#REF!</definedName>
    <definedName name="\n">#REF!</definedName>
    <definedName name="\o">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CompOt">[2]!CompOt</definedName>
    <definedName name="CompRas">[2]!CompRas</definedName>
    <definedName name="ew">[2]!ew</definedName>
    <definedName name="fg">[2]!fg</definedName>
    <definedName name="k">[2]!k</definedName>
    <definedName name="P1_ESO_PROT" hidden="1">#REF!,#REF!,#REF!,#REF!,#REF!,#REF!,#REF!,#REF!</definedName>
    <definedName name="P1_SBT_PROT" hidden="1">#REF!,#REF!,#REF!,#REF!,#REF!,#REF!,#REF!</definedName>
    <definedName name="P1_SCOPE_16_PRT" hidden="1">'[3]16'!$E$15:$I$16,'[3]16'!$E$18:$I$20,'[3]16'!$E$23:$I$23,'[3]16'!$E$26:$I$26,'[3]16'!$E$29:$I$29,'[3]16'!$E$32:$I$32,'[3]16'!$E$35:$I$35,'[3]16'!$B$34,'[3]16'!$B$37</definedName>
    <definedName name="P1_SCOPE_17_PRT" hidden="1">'[3]17'!$E$13:$H$21,'[3]17'!$J$9:$J$11,'[3]17'!$J$13:$J$21,'[3]17'!$E$24:$H$26,'[3]17'!$E$28:$H$36,'[3]17'!$J$24:$M$26,'[3]17'!$J$28:$M$36,'[3]17'!$E$39:$H$41</definedName>
    <definedName name="P1_SCOPE_4_PRT" hidden="1">'[3]4'!$F$23:$I$23,'[3]4'!$F$25:$I$25,'[3]4'!$F$27:$I$31,'[3]4'!$K$14:$N$20,'[3]4'!$K$23:$N$23,'[3]4'!$K$25:$N$25,'[3]4'!$K$27:$N$31,'[3]4'!$P$14:$S$20,'[3]4'!$P$23:$S$23</definedName>
    <definedName name="P1_SCOPE_5_PRT" hidden="1">'[3]5'!$F$23:$I$23,'[3]5'!$F$25:$I$25,'[3]5'!$F$27:$I$31,'[3]5'!$K$14:$N$21,'[3]5'!$K$23:$N$23,'[3]5'!$K$25:$N$25,'[3]5'!$K$27:$N$31,'[3]5'!$P$14:$S$21,'[3]5'!$P$23:$S$23</definedName>
    <definedName name="P1_SCOPE_F1_PRT" hidden="1">'[3]Ф-1 (для АО-энерго)'!$D$74:$E$84,'[3]Ф-1 (для АО-энерго)'!$D$71:$E$72,'[3]Ф-1 (для АО-энерго)'!$D$66:$E$69,'[3]Ф-1 (для АО-энерго)'!$D$61:$E$64</definedName>
    <definedName name="P1_SCOPE_F2_PRT" hidden="1">'[3]Ф-2 (для АО-энерго)'!$G$56,'[3]Ф-2 (для АО-энерго)'!$E$55:$E$56,'[3]Ф-2 (для АО-энерго)'!$F$55:$G$55,'[3]Ф-2 (для АО-энерго)'!$D$55</definedName>
    <definedName name="P1_SCOPE_FLOAD" hidden="1">#REF!,#REF!,#REF!,#REF!,#REF!,#REF!</definedName>
    <definedName name="P1_SCOPE_FRML" hidden="1">#REF!,#REF!,#REF!,#REF!,#REF!,#REF!</definedName>
    <definedName name="P1_SCOPE_PER_PRT" hidden="1">[3]перекрестка!$H$15:$H$19,[3]перекрестка!$H$21:$H$25,[3]перекрестка!$J$14:$J$25,[3]перекрестка!$K$15:$K$19,[3]перекрестка!$K$21:$K$25</definedName>
    <definedName name="P1_SCOPE_SV_LD" hidden="1">#REF!,#REF!,#REF!,#REF!,#REF!,#REF!,#REF!</definedName>
    <definedName name="P1_SCOPE_SV_LD1" hidden="1">[3]свод!$E$70:$M$79,[3]свод!$E$81:$M$81,[3]свод!$E$83:$M$88,[3]свод!$E$90:$M$90,[3]свод!$E$92:$M$96,[3]свод!$E$98:$M$98,[3]свод!$E$101:$M$102</definedName>
    <definedName name="P1_SCOPE_SV_PRT" hidden="1">[3]свод!$E$18:$I$19,[3]свод!$E$23:$H$26,[3]свод!$E$28:$I$29,[3]свод!$E$32:$I$36,[3]свод!$E$38:$I$40,[3]свод!$E$42:$I$53,[3]свод!$E$55:$I$56</definedName>
    <definedName name="P1_SET_PROT" hidden="1">#REF!,#REF!,#REF!,#REF!,#REF!,#REF!,#REF!</definedName>
    <definedName name="P1_SET_PRT" hidden="1">#REF!,#REF!,#REF!,#REF!,#REF!,#REF!,#REF!</definedName>
    <definedName name="P2_SCOPE_16_PRT" hidden="1">'[3]16'!$E$38:$I$38,'[3]16'!$E$41:$I$41,'[3]16'!$E$45:$I$47,'[3]16'!$E$49:$I$49,'[3]16'!$E$53:$I$54,'[3]16'!$E$56:$I$57,'[3]16'!$E$59:$I$59,'[3]16'!$E$9:$I$13</definedName>
    <definedName name="P2_SCOPE_4_PRT" hidden="1">'[3]4'!$P$25:$S$25,'[3]4'!$P$27:$S$31,'[3]4'!$U$14:$X$20,'[3]4'!$U$23:$X$23,'[3]4'!$U$25:$X$25,'[3]4'!$U$27:$X$31,'[3]4'!$Z$14:$AC$20,'[3]4'!$Z$23:$AC$23,'[3]4'!$Z$25:$AC$25</definedName>
    <definedName name="P2_SCOPE_5_PRT" hidden="1">'[3]5'!$P$25:$S$25,'[3]5'!$P$27:$S$31,'[3]5'!$U$14:$X$21,'[3]5'!$U$23:$X$23,'[3]5'!$U$25:$X$25,'[3]5'!$U$27:$X$31,'[3]5'!$Z$14:$AC$21,'[3]5'!$Z$23:$AC$23,'[3]5'!$Z$25:$AC$25</definedName>
    <definedName name="P2_SCOPE_F1_PRT" hidden="1">'[3]Ф-1 (для АО-энерго)'!$D$56:$E$59,'[3]Ф-1 (для АО-энерго)'!$D$34:$E$50,'[3]Ф-1 (для АО-энерго)'!$D$32:$E$32,'[3]Ф-1 (для АО-энерго)'!$D$23:$E$30</definedName>
    <definedName name="P2_SCOPE_F2_PRT" hidden="1">'[3]Ф-2 (для АО-энерго)'!$D$52:$G$54,'[3]Ф-2 (для АО-энерго)'!$C$21:$E$42,'[3]Ф-2 (для АО-энерго)'!$A$12:$E$12,'[3]Ф-2 (для АО-энерго)'!$C$8:$E$11</definedName>
    <definedName name="P2_SCOPE_PER_PRT" hidden="1">[3]перекрестка!$N$14:$N$25,[3]перекрестка!$N$27:$N$31,[3]перекрестка!$J$27:$K$31,[3]перекрестка!$F$27:$H$31,[3]перекрестка!$F$33:$H$37</definedName>
    <definedName name="P2_SCOPE_SV_PRT" hidden="1">[3]свод!$E$58:$I$63,[3]свод!$E$72:$I$79,[3]свод!$E$81:$I$81,[3]свод!$E$85:$H$88,[3]свод!$E$90:$I$90,[3]свод!$E$107:$I$112,[3]свод!$E$114:$I$117</definedName>
    <definedName name="P3_SCOPE_F1_PRT" hidden="1">'[3]Ф-1 (для АО-энерго)'!$E$16:$E$17,'[3]Ф-1 (для АО-энерго)'!$C$4:$D$4,'[3]Ф-1 (для АО-энерго)'!$C$7:$E$10,'[3]Ф-1 (для АО-энерго)'!$A$11:$E$11</definedName>
    <definedName name="P3_SCOPE_PER_PRT" hidden="1">[3]перекрестка!$J$33:$K$37,[3]перекрестка!$N$33:$N$37,[3]перекрестка!$F$39:$H$43,[3]перекрестка!$J$39:$K$43,[3]перекрестка!$N$39:$N$43</definedName>
    <definedName name="P3_SCOPE_SV_PRT" hidden="1">[3]свод!$E$121:$I$121,[3]свод!$E$124:$H$127,[3]свод!$D$135:$G$135,[3]свод!$I$135:$I$140,[3]свод!$H$137:$H$140,[3]свод!$D$138:$G$140,[3]свод!$E$15:$I$16</definedName>
    <definedName name="P4_SCOPE_F1_PRT" hidden="1">'[3]Ф-1 (для АО-энерго)'!$C$13:$E$13,'[3]Ф-1 (для АО-энерго)'!$A$14:$E$14,'[3]Ф-1 (для АО-энерго)'!$C$23:$C$50,'[3]Ф-1 (для АО-энерго)'!$C$54:$C$95</definedName>
    <definedName name="P4_SCOPE_PER_PRT" hidden="1">[3]перекрестка!$F$45:$H$49,[3]перекрестка!$J$45:$K$49,[3]перекрестка!$N$45:$N$49,[3]перекрестка!$F$53:$G$64,[3]перекрестка!$H$54:$H$58</definedName>
    <definedName name="P5_SCOPE_PER_PRT" hidden="1">[3]перекрестка!$H$60:$H$64,[3]перекрестка!$J$53:$J$64,[3]перекрестка!$K$54:$K$58,[3]перекрестка!$K$60:$K$64,[3]перекрестка!$N$53:$N$64</definedName>
    <definedName name="P6_SCOPE_PER_PRT" hidden="1">[3]перекрестка!$F$66:$H$70,[3]перекрестка!$J$66:$K$70,[3]перекрестка!$N$66:$N$70,[3]перекрестка!$F$72:$H$76,[3]перекрестка!$J$72:$K$76</definedName>
    <definedName name="P7_SCOPE_PER_PRT" hidden="1">[3]перекрестка!$N$72:$N$76,[3]перекрестка!$F$78:$H$82,[3]перекрестка!$J$78:$K$82,[3]перекрестка!$N$78:$N$82,[3]перекрестка!$F$84:$H$88</definedName>
    <definedName name="P8_SCOPE_PER_PRT" hidden="1">[3]перекрестка!$J$84:$K$88,[3]перекрестка!$N$84:$N$88,[3]перекрестка!$F$14:$G$25,P1_SCOPE_PER_PRT,P2_SCOPE_PER_PRT,P3_SCOPE_PER_PRT,P4_SCOPE_PER_PRT</definedName>
    <definedName name="REGIONS">[3]TEHSHEET!$C$6:$C$93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ENARIOS">[3]TEHSHEET!$K$6:$K$7</definedName>
    <definedName name="SCOPE_16_PRT">P1_SCOPE_16_PRT,P2_SCOPE_16_PRT</definedName>
    <definedName name="SCOPE_17.1_PRT">'[3]17.1'!$D$14:$F$17,'[3]17.1'!$D$19:$F$22,'[3]17.1'!$I$9:$I$12,'[3]17.1'!$I$14:$I$17,'[3]17.1'!$I$19:$I$22,'[3]17.1'!$D$9:$F$12</definedName>
    <definedName name="SCOPE_17_PRT">'[3]17'!$J$39:$M$41,'[3]17'!$E$43:$H$51,'[3]17'!$J$43:$M$51,'[3]17'!$E$54:$H$56,'[3]17'!$E$58:$H$66,'[3]17'!$E$69:$M$81,'[3]17'!$E$9:$H$11,P1_SCOPE_17_PRT</definedName>
    <definedName name="SCOPE_24_LD">'[3]24'!$E$8:$J$47,'[3]24'!$E$49:$J$66</definedName>
    <definedName name="SCOPE_24_PRT">'[3]24'!$E$41:$I$41,'[3]24'!$E$34:$I$34,'[3]24'!$E$36:$I$36,'[3]24'!$E$43:$I$43</definedName>
    <definedName name="SCOPE_25_PRT">'[3]25'!$E$20:$I$20,'[3]25'!$E$34:$I$34,'[3]25'!$E$41:$I$41,'[3]25'!$E$8:$I$10</definedName>
    <definedName name="SCOPE_4_PRT">'[3]4'!$Z$27:$AC$31,'[3]4'!$F$14:$I$20,P1_SCOPE_4_PRT,P2_SCOPE_4_PRT</definedName>
    <definedName name="SCOPE_5_PRT">'[3]5'!$Z$27:$AC$31,'[3]5'!$F$14:$I$21,P1_SCOPE_5_PRT,P2_SCOPE_5_PRT</definedName>
    <definedName name="SCOPE_F1_PRT">'[3]Ф-1 (для АО-энерго)'!$D$86:$E$95,P1_SCOPE_F1_PRT,P2_SCOPE_F1_PRT,P3_SCOPE_F1_PRT,P4_SCOPE_F1_PRT</definedName>
    <definedName name="SCOPE_F2_PRT">'[3]Ф-2 (для АО-энерго)'!$C$5:$D$5,'[3]Ф-2 (для АО-энерго)'!$C$52:$C$57,'[3]Ф-2 (для АО-энерго)'!$D$57:$G$57,P1_SCOPE_F2_PRT,P2_SCOPE_F2_PRT</definedName>
    <definedName name="SCOPE_PER_PRT">P5_SCOPE_PER_PRT,P6_SCOPE_PER_PRT,P7_SCOPE_PER_PRT,P8_SCOPE_PER_PRT</definedName>
    <definedName name="SCOPE_SPR_PRT">[3]Справочники!$D$21:$J$22,[3]Справочники!$E$13:$I$14,[3]Справочники!$F$27:$H$28</definedName>
    <definedName name="SCOPE_SV_LD1">[3]свод!$E$104:$M$104,[3]свод!$E$106:$M$117,[3]свод!$E$120:$M$121,[3]свод!$E$123:$M$127,[3]свод!$E$10:$M$68,P1_SCOPE_SV_LD1</definedName>
    <definedName name="SCOPE_SV_PRT">P1_SCOPE_SV_PRT,P2_SCOPE_SV_PRT,P3_SCOPE_SV_PRT</definedName>
    <definedName name="в23ё">[2]!в23ё</definedName>
    <definedName name="вв">[2]!вв</definedName>
    <definedName name="второй">#REF!</definedName>
    <definedName name="й">[2]!й</definedName>
    <definedName name="йй">[2]!йй</definedName>
    <definedName name="ке">[2]!ке</definedName>
    <definedName name="мым">[2]!мым</definedName>
    <definedName name="_xlnm.Print_Area" localSheetId="0">Водоканал!$A$1:$R$58</definedName>
    <definedName name="первый">#REF!</definedName>
    <definedName name="с">[2]!с</definedName>
    <definedName name="сс">[2]!сс</definedName>
    <definedName name="сссс">[2]!сссс</definedName>
    <definedName name="ссы">[2]!ссы</definedName>
    <definedName name="третий">#REF!</definedName>
    <definedName name="у">[2]!у</definedName>
    <definedName name="ц">[2]!ц</definedName>
    <definedName name="цу">[2]!цу</definedName>
    <definedName name="четвертый">#REF!</definedName>
    <definedName name="ыв">[2]!ыв</definedName>
    <definedName name="ыыыы">[2]!ыыыы</definedName>
  </definedNames>
  <calcPr calcId="145621"/>
</workbook>
</file>

<file path=xl/calcChain.xml><?xml version="1.0" encoding="utf-8"?>
<calcChain xmlns="http://schemas.openxmlformats.org/spreadsheetml/2006/main">
  <c r="R68" i="1" l="1"/>
  <c r="R58" i="1"/>
  <c r="P58" i="1"/>
  <c r="K58" i="1"/>
  <c r="M58" i="1" s="1"/>
  <c r="H58" i="1"/>
  <c r="F58" i="1"/>
  <c r="Q50" i="1"/>
  <c r="P50" i="1"/>
  <c r="O50" i="1"/>
  <c r="N50" i="1"/>
  <c r="M50" i="1"/>
  <c r="H50" i="1"/>
  <c r="R46" i="1"/>
  <c r="M46" i="1"/>
  <c r="R45" i="1"/>
  <c r="M45" i="1"/>
  <c r="R44" i="1"/>
  <c r="M44" i="1"/>
  <c r="R43" i="1"/>
  <c r="M43" i="1"/>
  <c r="R42" i="1"/>
  <c r="M42" i="1"/>
  <c r="R41" i="1"/>
  <c r="M41" i="1"/>
  <c r="H41" i="1"/>
  <c r="Q40" i="1"/>
  <c r="P40" i="1"/>
  <c r="O40" i="1"/>
  <c r="N40" i="1"/>
  <c r="R40" i="1" s="1"/>
  <c r="M40" i="1"/>
  <c r="H40" i="1"/>
  <c r="Q39" i="1"/>
  <c r="P39" i="1"/>
  <c r="O39" i="1"/>
  <c r="N39" i="1"/>
  <c r="M39" i="1"/>
  <c r="H39" i="1"/>
  <c r="Q38" i="1"/>
  <c r="P38" i="1"/>
  <c r="O38" i="1"/>
  <c r="N38" i="1"/>
  <c r="R38" i="1" s="1"/>
  <c r="M38" i="1"/>
  <c r="H38" i="1"/>
  <c r="Q37" i="1"/>
  <c r="P37" i="1"/>
  <c r="O37" i="1"/>
  <c r="N37" i="1"/>
  <c r="M37" i="1"/>
  <c r="H37" i="1"/>
  <c r="Q36" i="1"/>
  <c r="P36" i="1"/>
  <c r="O36" i="1"/>
  <c r="N36" i="1"/>
  <c r="R36" i="1" s="1"/>
  <c r="M36" i="1"/>
  <c r="H36" i="1"/>
  <c r="Q35" i="1"/>
  <c r="P35" i="1"/>
  <c r="P33" i="1" s="1"/>
  <c r="P47" i="1" s="1"/>
  <c r="P48" i="1" s="1"/>
  <c r="P51" i="1" s="1"/>
  <c r="O35" i="1"/>
  <c r="N35" i="1"/>
  <c r="M35" i="1"/>
  <c r="H35" i="1"/>
  <c r="Q34" i="1"/>
  <c r="P34" i="1"/>
  <c r="O34" i="1"/>
  <c r="O33" i="1" s="1"/>
  <c r="O47" i="1" s="1"/>
  <c r="O48" i="1" s="1"/>
  <c r="O51" i="1" s="1"/>
  <c r="N34" i="1"/>
  <c r="R34" i="1" s="1"/>
  <c r="M34" i="1"/>
  <c r="H34" i="1"/>
  <c r="L33" i="1"/>
  <c r="L47" i="1" s="1"/>
  <c r="L48" i="1" s="1"/>
  <c r="L51" i="1" s="1"/>
  <c r="K33" i="1"/>
  <c r="K47" i="1" s="1"/>
  <c r="K48" i="1" s="1"/>
  <c r="K51" i="1" s="1"/>
  <c r="J33" i="1"/>
  <c r="J47" i="1" s="1"/>
  <c r="J48" i="1" s="1"/>
  <c r="J51" i="1" s="1"/>
  <c r="I33" i="1"/>
  <c r="I47" i="1" s="1"/>
  <c r="G33" i="1"/>
  <c r="G47" i="1" s="1"/>
  <c r="G48" i="1" s="1"/>
  <c r="G51" i="1" s="1"/>
  <c r="F33" i="1"/>
  <c r="F47" i="1" s="1"/>
  <c r="F48" i="1" s="1"/>
  <c r="F51" i="1" s="1"/>
  <c r="E33" i="1"/>
  <c r="E47" i="1" s="1"/>
  <c r="E48" i="1" s="1"/>
  <c r="E51" i="1" s="1"/>
  <c r="D33" i="1"/>
  <c r="H33" i="1" s="1"/>
  <c r="Q31" i="1"/>
  <c r="P31" i="1"/>
  <c r="O31" i="1"/>
  <c r="N31" i="1"/>
  <c r="R31" i="1" s="1"/>
  <c r="M31" i="1"/>
  <c r="H31" i="1"/>
  <c r="Q30" i="1"/>
  <c r="P30" i="1"/>
  <c r="O30" i="1"/>
  <c r="N30" i="1"/>
  <c r="M30" i="1"/>
  <c r="H30" i="1"/>
  <c r="R29" i="1"/>
  <c r="M29" i="1"/>
  <c r="H29" i="1"/>
  <c r="R28" i="1"/>
  <c r="M28" i="1"/>
  <c r="H28" i="1"/>
  <c r="Q22" i="1"/>
  <c r="P22" i="1"/>
  <c r="O22" i="1"/>
  <c r="N22" i="1"/>
  <c r="M22" i="1"/>
  <c r="H22" i="1"/>
  <c r="Q18" i="1"/>
  <c r="L18" i="1"/>
  <c r="G18" i="1"/>
  <c r="Q17" i="1"/>
  <c r="P17" i="1"/>
  <c r="L17" i="1"/>
  <c r="K17" i="1"/>
  <c r="G17" i="1"/>
  <c r="F17" i="1"/>
  <c r="P16" i="1"/>
  <c r="O16" i="1"/>
  <c r="O14" i="1" s="1"/>
  <c r="L16" i="1"/>
  <c r="K16" i="1"/>
  <c r="J16" i="1"/>
  <c r="J14" i="1" s="1"/>
  <c r="G16" i="1"/>
  <c r="G14" i="1" s="1"/>
  <c r="F16" i="1"/>
  <c r="E16" i="1"/>
  <c r="P14" i="1"/>
  <c r="N14" i="1"/>
  <c r="L14" i="1"/>
  <c r="K14" i="1"/>
  <c r="I14" i="1"/>
  <c r="F14" i="1"/>
  <c r="E14" i="1"/>
  <c r="D14" i="1"/>
  <c r="R13" i="1"/>
  <c r="M13" i="1"/>
  <c r="H13" i="1"/>
  <c r="Q12" i="1"/>
  <c r="P12" i="1"/>
  <c r="O12" i="1"/>
  <c r="N12" i="1"/>
  <c r="M12" i="1"/>
  <c r="H12" i="1"/>
  <c r="D57" i="1" s="1"/>
  <c r="Q11" i="1"/>
  <c r="P11" i="1"/>
  <c r="O11" i="1"/>
  <c r="N11" i="1"/>
  <c r="M11" i="1"/>
  <c r="H11" i="1"/>
  <c r="D56" i="1" s="1"/>
  <c r="Q10" i="1"/>
  <c r="P10" i="1"/>
  <c r="O10" i="1"/>
  <c r="N10" i="1"/>
  <c r="M10" i="1"/>
  <c r="H10" i="1"/>
  <c r="D55" i="1" s="1"/>
  <c r="Q9" i="1"/>
  <c r="P9" i="1"/>
  <c r="O9" i="1"/>
  <c r="N9" i="1"/>
  <c r="M9" i="1"/>
  <c r="H9" i="1"/>
  <c r="D54" i="1" s="1"/>
  <c r="P8" i="1"/>
  <c r="P6" i="1" s="1"/>
  <c r="P20" i="1" s="1"/>
  <c r="O8" i="1"/>
  <c r="O6" i="1" s="1"/>
  <c r="N8" i="1"/>
  <c r="L8" i="1"/>
  <c r="L6" i="1" s="1"/>
  <c r="L20" i="1" s="1"/>
  <c r="H8" i="1"/>
  <c r="D53" i="1" s="1"/>
  <c r="G8" i="1"/>
  <c r="Q8" i="1" s="1"/>
  <c r="Q6" i="1" s="1"/>
  <c r="R7" i="1"/>
  <c r="M7" i="1"/>
  <c r="H7" i="1"/>
  <c r="N6" i="1"/>
  <c r="N20" i="1" s="1"/>
  <c r="K6" i="1"/>
  <c r="J6" i="1"/>
  <c r="I6" i="1"/>
  <c r="I20" i="1" s="1"/>
  <c r="G6" i="1"/>
  <c r="F6" i="1"/>
  <c r="E6" i="1"/>
  <c r="E20" i="1" s="1"/>
  <c r="D6" i="1"/>
  <c r="O20" i="1" l="1"/>
  <c r="O23" i="1" s="1"/>
  <c r="O32" i="1" s="1"/>
  <c r="O63" i="1" s="1"/>
  <c r="N33" i="1"/>
  <c r="N47" i="1" s="1"/>
  <c r="J20" i="1"/>
  <c r="J21" i="1" s="1"/>
  <c r="R9" i="1"/>
  <c r="I56" i="1"/>
  <c r="F20" i="1"/>
  <c r="F21" i="1" s="1"/>
  <c r="K20" i="1"/>
  <c r="K23" i="1" s="1"/>
  <c r="K32" i="1" s="1"/>
  <c r="K63" i="1" s="1"/>
  <c r="M8" i="1"/>
  <c r="H14" i="1"/>
  <c r="M14" i="1"/>
  <c r="R14" i="1"/>
  <c r="Q16" i="1"/>
  <c r="Q14" i="1" s="1"/>
  <c r="Q20" i="1" s="1"/>
  <c r="R22" i="1"/>
  <c r="R30" i="1"/>
  <c r="R35" i="1"/>
  <c r="R37" i="1"/>
  <c r="R39" i="1"/>
  <c r="R11" i="1"/>
  <c r="N56" i="1" s="1"/>
  <c r="I54" i="1"/>
  <c r="G20" i="1"/>
  <c r="R8" i="1"/>
  <c r="R10" i="1"/>
  <c r="N55" i="1" s="1"/>
  <c r="R12" i="1"/>
  <c r="N57" i="1" s="1"/>
  <c r="Q33" i="1"/>
  <c r="Q47" i="1" s="1"/>
  <c r="Q48" i="1" s="1"/>
  <c r="Q51" i="1" s="1"/>
  <c r="I53" i="1"/>
  <c r="I55" i="1"/>
  <c r="I57" i="1"/>
  <c r="R50" i="1"/>
  <c r="D20" i="1"/>
  <c r="H6" i="1"/>
  <c r="I23" i="1"/>
  <c r="I32" i="1" s="1"/>
  <c r="I21" i="1"/>
  <c r="M6" i="1"/>
  <c r="M23" i="1" s="1"/>
  <c r="E23" i="1"/>
  <c r="E32" i="1" s="1"/>
  <c r="E63" i="1" s="1"/>
  <c r="E21" i="1"/>
  <c r="G23" i="1"/>
  <c r="G32" i="1" s="1"/>
  <c r="G63" i="1" s="1"/>
  <c r="G21" i="1"/>
  <c r="J23" i="1"/>
  <c r="J32" i="1" s="1"/>
  <c r="J63" i="1" s="1"/>
  <c r="L23" i="1"/>
  <c r="L32" i="1" s="1"/>
  <c r="L63" i="1" s="1"/>
  <c r="L21" i="1"/>
  <c r="N23" i="1"/>
  <c r="N32" i="1" s="1"/>
  <c r="N21" i="1"/>
  <c r="P23" i="1"/>
  <c r="P32" i="1" s="1"/>
  <c r="P63" i="1" s="1"/>
  <c r="P21" i="1"/>
  <c r="M47" i="1"/>
  <c r="I48" i="1"/>
  <c r="N53" i="1"/>
  <c r="N54" i="1"/>
  <c r="F23" i="1"/>
  <c r="F32" i="1" s="1"/>
  <c r="F63" i="1" s="1"/>
  <c r="M21" i="1"/>
  <c r="R6" i="1"/>
  <c r="R23" i="1" s="1"/>
  <c r="M33" i="1"/>
  <c r="D47" i="1"/>
  <c r="Q23" i="1" l="1"/>
  <c r="Q32" i="1" s="1"/>
  <c r="Q63" i="1" s="1"/>
  <c r="Q21" i="1"/>
  <c r="K21" i="1"/>
  <c r="R33" i="1"/>
  <c r="O21" i="1"/>
  <c r="R21" i="1"/>
  <c r="N48" i="1"/>
  <c r="R47" i="1"/>
  <c r="H23" i="1"/>
  <c r="H21" i="1"/>
  <c r="D48" i="1"/>
  <c r="H47" i="1"/>
  <c r="I51" i="1"/>
  <c r="M51" i="1" s="1"/>
  <c r="M67" i="1" s="1"/>
  <c r="M48" i="1"/>
  <c r="I49" i="1" s="1"/>
  <c r="N63" i="1"/>
  <c r="R32" i="1"/>
  <c r="R63" i="1" s="1"/>
  <c r="I63" i="1"/>
  <c r="M32" i="1"/>
  <c r="M63" i="1" s="1"/>
  <c r="D23" i="1"/>
  <c r="D32" i="1" s="1"/>
  <c r="D21" i="1"/>
  <c r="D63" i="1" l="1"/>
  <c r="H32" i="1"/>
  <c r="H63" i="1" s="1"/>
  <c r="H48" i="1"/>
  <c r="D49" i="1" s="1"/>
  <c r="D51" i="1"/>
  <c r="H51" i="1" s="1"/>
  <c r="H67" i="1" s="1"/>
  <c r="R48" i="1"/>
  <c r="N49" i="1" s="1"/>
  <c r="N51" i="1"/>
  <c r="R51" i="1" s="1"/>
</calcChain>
</file>

<file path=xl/sharedStrings.xml><?xml version="1.0" encoding="utf-8"?>
<sst xmlns="http://schemas.openxmlformats.org/spreadsheetml/2006/main" count="170" uniqueCount="102">
  <si>
    <t xml:space="preserve"> № 
п/п</t>
  </si>
  <si>
    <t>Показатель</t>
  </si>
  <si>
    <t>Ед.изм</t>
  </si>
  <si>
    <t xml:space="preserve">2014 (план) I полугодие </t>
  </si>
  <si>
    <t xml:space="preserve">2014 (план) II полугодие </t>
  </si>
  <si>
    <t>2014 (план)</t>
  </si>
  <si>
    <t>ВН</t>
  </si>
  <si>
    <t>СН1</t>
  </si>
  <si>
    <t>СН2</t>
  </si>
  <si>
    <t>НН</t>
  </si>
  <si>
    <t>Всего</t>
  </si>
  <si>
    <t>Получено эл.энергии от   ЭСО          в т.ч.</t>
  </si>
  <si>
    <t>тыс.кВтч</t>
  </si>
  <si>
    <t>1.1</t>
  </si>
  <si>
    <t>От других поставщиков (с оптового рынка)</t>
  </si>
  <si>
    <t>1.2</t>
  </si>
  <si>
    <t>поступление от филиала ОАО "МРСК Сибири" - "Кузбассэнерго-РЭС"</t>
  </si>
  <si>
    <t>1.3</t>
  </si>
  <si>
    <t>поступление от ООО ЕЭТ</t>
  </si>
  <si>
    <t>1.4</t>
  </si>
  <si>
    <t>поступление от ООО "Горэлектросеть" (ОАО "НЭК")</t>
  </si>
  <si>
    <t>1.5</t>
  </si>
  <si>
    <t>поступление от Западно-Сибирской дирекции по энергообеспечению -   СП Трансэнерго  - филиал  ОАО "РЖД"</t>
  </si>
  <si>
    <t>1.6</t>
  </si>
  <si>
    <t>поступление от ОАО "РУСАЛ Новокузнецк"</t>
  </si>
  <si>
    <t>Заявленная мощность сетевого предприятия</t>
  </si>
  <si>
    <t>МВт/мес.</t>
  </si>
  <si>
    <t>согласован</t>
  </si>
  <si>
    <t>1.7</t>
  </si>
  <si>
    <t>Из сети предыд.напряжения</t>
  </si>
  <si>
    <t>в том числе из сети</t>
  </si>
  <si>
    <t>1.8</t>
  </si>
  <si>
    <t>Всего поступление в сеть данного диапазона напряжения</t>
  </si>
  <si>
    <t xml:space="preserve">Потери                   </t>
  </si>
  <si>
    <t>%</t>
  </si>
  <si>
    <t>2.1</t>
  </si>
  <si>
    <t xml:space="preserve"> </t>
  </si>
  <si>
    <t xml:space="preserve">Отпущено эл.энерг. </t>
  </si>
  <si>
    <t>в том числе:</t>
  </si>
  <si>
    <t>3.1</t>
  </si>
  <si>
    <t>Сальдо-переток</t>
  </si>
  <si>
    <t>3.2</t>
  </si>
  <si>
    <t>в след.уровня напряжения</t>
  </si>
  <si>
    <t>в том числе в уровни</t>
  </si>
  <si>
    <t>4</t>
  </si>
  <si>
    <t xml:space="preserve">Полезный отпуск всего </t>
  </si>
  <si>
    <t>4.1</t>
  </si>
  <si>
    <t>Прочие потребители, в т.ч.</t>
  </si>
  <si>
    <t>4.1.1</t>
  </si>
  <si>
    <t>одноставочники</t>
  </si>
  <si>
    <t>4.1.2</t>
  </si>
  <si>
    <t xml:space="preserve">двуставочники </t>
  </si>
  <si>
    <t>4.1.3</t>
  </si>
  <si>
    <t>Бюджетные потребители</t>
  </si>
  <si>
    <t>4.2</t>
  </si>
  <si>
    <t>Население</t>
  </si>
  <si>
    <t>4.3</t>
  </si>
  <si>
    <t>Приравненные к населению</t>
  </si>
  <si>
    <t>4.4</t>
  </si>
  <si>
    <t>Технические цели жилых домов</t>
  </si>
  <si>
    <t>4.5</t>
  </si>
  <si>
    <t xml:space="preserve">Производственные нужды  ЭСО </t>
  </si>
  <si>
    <t>4.6</t>
  </si>
  <si>
    <t>Переток в смежные сети, в т.ч.</t>
  </si>
  <si>
    <t>4.6.1</t>
  </si>
  <si>
    <t>филиал ОАО "МРСК Сибири" - "Кузбассэнерго-РЭС"</t>
  </si>
  <si>
    <t>4.6.2</t>
  </si>
  <si>
    <t>ООО "ЕЭТ"</t>
  </si>
  <si>
    <t>4.6.3</t>
  </si>
  <si>
    <t>ООО "Горэлектросеть" (ОАО "НЭК")</t>
  </si>
  <si>
    <t>4.6.4</t>
  </si>
  <si>
    <t>Западно-Сибирской дирекции по энергообеспечению -   СП Трансэнерго  - филиал  ОАО "РЖД"</t>
  </si>
  <si>
    <t xml:space="preserve"> ОАО "РУСАЛ Новокузнецк"</t>
  </si>
  <si>
    <t>5</t>
  </si>
  <si>
    <t xml:space="preserve">Полезный отпуск без производственных нужд  ЭСО </t>
  </si>
  <si>
    <t>6</t>
  </si>
  <si>
    <t>Э - переток</t>
  </si>
  <si>
    <t>7</t>
  </si>
  <si>
    <t xml:space="preserve">Потери при передаче эл. энергии на потребительский рынок               </t>
  </si>
  <si>
    <t>Согласно Приказа Минэнерго от от 26.09.2013 № 655</t>
  </si>
  <si>
    <t>8</t>
  </si>
  <si>
    <t>Плезный отпуск конечному потребителю</t>
  </si>
  <si>
    <t>учтено в приказе ФСТ РФ от 28 ноября 2013 года № 220-э/1</t>
  </si>
  <si>
    <t>9</t>
  </si>
  <si>
    <t>Суммарный  сальдированный переток электроэнергии из сети в т.ч</t>
  </si>
  <si>
    <t>9.1</t>
  </si>
  <si>
    <t>9.2</t>
  </si>
  <si>
    <t>9.3</t>
  </si>
  <si>
    <t>9.4</t>
  </si>
  <si>
    <t>9.5</t>
  </si>
  <si>
    <t>ОАО "РУСАЛ Новокузнецк"</t>
  </si>
  <si>
    <t>10</t>
  </si>
  <si>
    <t>Объем обслуживания</t>
  </si>
  <si>
    <t>У.Е.</t>
  </si>
  <si>
    <t>НВВ</t>
  </si>
  <si>
    <t>тыс.руб.</t>
  </si>
  <si>
    <t xml:space="preserve">Плата на содержание сети 
</t>
  </si>
  <si>
    <t>руб./
тыс.кВтч</t>
  </si>
  <si>
    <t>Плата за потери</t>
  </si>
  <si>
    <t>руб./
МВт. ч</t>
  </si>
  <si>
    <t>Экономически обоснованный
размер платы за передачу э/эн.</t>
  </si>
  <si>
    <t>Баланс электрической энергии по сетям  ЗАО "Водоканал" на 2014г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</si>
</sst>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р_._-;\-* #,##0_р_._-;_-* &quot;-&quot;_р_._-;_-@_-"/>
    <numFmt numFmtId="43" formatCode="_-* #,##0.00_р_._-;\-* #,##0.00_р_._-;_-* &quot;-&quot;??_р_._-;_-@_-"/>
    <numFmt numFmtId="164" formatCode="#,##0.000"/>
    <numFmt numFmtId="165" formatCode="#,##0.00000"/>
    <numFmt numFmtId="166" formatCode="&quot;$&quot;#,##0_);[Red]\(&quot;$&quot;#,##0\)"/>
    <numFmt numFmtId="167" formatCode="General_)"/>
  </numFmts>
  <fonts count="30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6"/>
      <color indexed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 CYR"/>
      <charset val="204"/>
    </font>
    <font>
      <i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Tahoma"/>
      <family val="2"/>
      <charset val="204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</fonts>
  <fills count="8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3">
    <xf numFmtId="0" fontId="0" fillId="0" borderId="0"/>
    <xf numFmtId="0" fontId="10" fillId="0" borderId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9" fontId="18" fillId="0" borderId="0" applyBorder="0">
      <alignment vertical="top"/>
    </xf>
    <xf numFmtId="0" fontId="19" fillId="0" borderId="0"/>
    <xf numFmtId="0" fontId="20" fillId="0" borderId="0" applyNumberFormat="0">
      <alignment horizontal="left"/>
    </xf>
    <xf numFmtId="167" fontId="21" fillId="0" borderId="72">
      <protection locked="0"/>
    </xf>
    <xf numFmtId="0" fontId="22" fillId="0" borderId="0" applyBorder="0">
      <alignment horizontal="center" vertical="center" wrapText="1"/>
    </xf>
    <xf numFmtId="0" fontId="23" fillId="0" borderId="73" applyBorder="0">
      <alignment horizontal="center" vertical="center" wrapText="1"/>
    </xf>
    <xf numFmtId="167" fontId="24" fillId="4" borderId="72"/>
    <xf numFmtId="4" fontId="18" fillId="5" borderId="18" applyBorder="0">
      <alignment horizontal="right"/>
    </xf>
    <xf numFmtId="0" fontId="25" fillId="0" borderId="0">
      <alignment horizontal="center" vertical="top" wrapText="1"/>
    </xf>
    <xf numFmtId="0" fontId="26" fillId="0" borderId="0">
      <alignment horizontal="centerContinuous" vertical="center" wrapText="1"/>
    </xf>
    <xf numFmtId="0" fontId="27" fillId="6" borderId="0" applyFill="0">
      <alignment wrapText="1"/>
    </xf>
    <xf numFmtId="0" fontId="27" fillId="6" borderId="0" applyFill="0">
      <alignment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8" fillId="0" borderId="0"/>
    <xf numFmtId="49" fontId="27" fillId="0" borderId="0">
      <alignment horizontal="center"/>
    </xf>
    <xf numFmtId="49" fontId="27" fillId="0" borderId="0">
      <alignment horizontal="center"/>
    </xf>
    <xf numFmtId="41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" fontId="2" fillId="6" borderId="0" applyFont="0" applyBorder="0">
      <alignment horizontal="right"/>
    </xf>
    <xf numFmtId="4" fontId="18" fillId="6" borderId="0" applyBorder="0">
      <alignment horizontal="right"/>
    </xf>
    <xf numFmtId="4" fontId="2" fillId="6" borderId="0" applyFont="0" applyBorder="0">
      <alignment horizontal="right"/>
    </xf>
    <xf numFmtId="4" fontId="18" fillId="7" borderId="13" applyBorder="0">
      <alignment horizontal="right"/>
    </xf>
    <xf numFmtId="4" fontId="18" fillId="6" borderId="18" applyFont="0" applyBorder="0">
      <alignment horizontal="right"/>
    </xf>
  </cellStyleXfs>
  <cellXfs count="213">
    <xf numFmtId="0" fontId="0" fillId="0" borderId="0" xfId="0"/>
    <xf numFmtId="0" fontId="4" fillId="0" borderId="0" xfId="0" applyFont="1" applyFill="1"/>
    <xf numFmtId="0" fontId="5" fillId="0" borderId="0" xfId="0" applyFont="1" applyFill="1" applyBorder="1" applyAlignment="1">
      <alignment horizontal="center" wrapText="1"/>
    </xf>
    <xf numFmtId="0" fontId="5" fillId="0" borderId="1" xfId="0" applyFont="1" applyFill="1" applyBorder="1"/>
    <xf numFmtId="0" fontId="4" fillId="0" borderId="1" xfId="0" applyFont="1" applyFill="1" applyBorder="1"/>
    <xf numFmtId="0" fontId="5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vertical="justify"/>
    </xf>
    <xf numFmtId="49" fontId="7" fillId="0" borderId="9" xfId="0" applyNumberFormat="1" applyFont="1" applyFill="1" applyBorder="1" applyAlignment="1">
      <alignment horizontal="center"/>
    </xf>
    <xf numFmtId="164" fontId="4" fillId="0" borderId="11" xfId="0" applyNumberFormat="1" applyFont="1" applyFill="1" applyBorder="1"/>
    <xf numFmtId="164" fontId="4" fillId="0" borderId="12" xfId="0" applyNumberFormat="1" applyFont="1" applyFill="1" applyBorder="1"/>
    <xf numFmtId="164" fontId="4" fillId="0" borderId="13" xfId="0" applyNumberFormat="1" applyFont="1" applyFill="1" applyBorder="1"/>
    <xf numFmtId="164" fontId="4" fillId="0" borderId="14" xfId="0" applyNumberFormat="1" applyFont="1" applyFill="1" applyBorder="1"/>
    <xf numFmtId="49" fontId="7" fillId="0" borderId="15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justify"/>
    </xf>
    <xf numFmtId="49" fontId="7" fillId="0" borderId="16" xfId="0" applyNumberFormat="1" applyFont="1" applyFill="1" applyBorder="1" applyAlignment="1">
      <alignment horizontal="center"/>
    </xf>
    <xf numFmtId="4" fontId="4" fillId="0" borderId="17" xfId="0" applyNumberFormat="1" applyFont="1" applyFill="1" applyBorder="1"/>
    <xf numFmtId="4" fontId="4" fillId="0" borderId="18" xfId="0" applyNumberFormat="1" applyFont="1" applyFill="1" applyBorder="1"/>
    <xf numFmtId="4" fontId="4" fillId="0" borderId="19" xfId="0" applyNumberFormat="1" applyFont="1" applyFill="1" applyBorder="1"/>
    <xf numFmtId="4" fontId="4" fillId="0" borderId="20" xfId="0" applyNumberFormat="1" applyFont="1" applyFill="1" applyBorder="1"/>
    <xf numFmtId="4" fontId="4" fillId="0" borderId="21" xfId="0" applyNumberFormat="1" applyFont="1" applyFill="1" applyBorder="1"/>
    <xf numFmtId="4" fontId="7" fillId="2" borderId="17" xfId="0" applyNumberFormat="1" applyFont="1" applyFill="1" applyBorder="1"/>
    <xf numFmtId="4" fontId="4" fillId="2" borderId="18" xfId="0" applyNumberFormat="1" applyFont="1" applyFill="1" applyBorder="1"/>
    <xf numFmtId="4" fontId="4" fillId="2" borderId="20" xfId="0" applyNumberFormat="1" applyFont="1" applyFill="1" applyBorder="1"/>
    <xf numFmtId="4" fontId="4" fillId="2" borderId="21" xfId="0" applyNumberFormat="1" applyFont="1" applyFill="1" applyBorder="1"/>
    <xf numFmtId="4" fontId="4" fillId="2" borderId="17" xfId="0" applyNumberFormat="1" applyFont="1" applyFill="1" applyBorder="1"/>
    <xf numFmtId="4" fontId="4" fillId="2" borderId="19" xfId="0" applyNumberFormat="1" applyFont="1" applyFill="1" applyBorder="1"/>
    <xf numFmtId="0" fontId="7" fillId="0" borderId="10" xfId="0" applyFont="1" applyFill="1" applyBorder="1" applyAlignment="1">
      <alignment horizontal="left" vertical="center" wrapText="1"/>
    </xf>
    <xf numFmtId="4" fontId="8" fillId="2" borderId="18" xfId="0" applyNumberFormat="1" applyFont="1" applyFill="1" applyBorder="1"/>
    <xf numFmtId="4" fontId="8" fillId="0" borderId="19" xfId="0" applyNumberFormat="1" applyFont="1" applyFill="1" applyBorder="1"/>
    <xf numFmtId="0" fontId="9" fillId="0" borderId="10" xfId="0" applyFont="1" applyFill="1" applyBorder="1" applyAlignment="1">
      <alignment horizontal="justify"/>
    </xf>
    <xf numFmtId="49" fontId="9" fillId="0" borderId="15" xfId="0" applyNumberFormat="1" applyFont="1" applyFill="1" applyBorder="1" applyAlignment="1">
      <alignment horizontal="center"/>
    </xf>
    <xf numFmtId="164" fontId="5" fillId="0" borderId="17" xfId="0" applyNumberFormat="1" applyFont="1" applyFill="1" applyBorder="1"/>
    <xf numFmtId="164" fontId="5" fillId="0" borderId="18" xfId="0" applyNumberFormat="1" applyFont="1" applyFill="1" applyBorder="1"/>
    <xf numFmtId="164" fontId="5" fillId="0" borderId="19" xfId="0" applyNumberFormat="1" applyFont="1" applyFill="1" applyBorder="1"/>
    <xf numFmtId="164" fontId="5" fillId="0" borderId="20" xfId="0" applyNumberFormat="1" applyFont="1" applyFill="1" applyBorder="1"/>
    <xf numFmtId="164" fontId="5" fillId="0" borderId="21" xfId="0" applyNumberFormat="1" applyFont="1" applyFill="1" applyBorder="1"/>
    <xf numFmtId="0" fontId="4" fillId="0" borderId="10" xfId="0" applyFont="1" applyFill="1" applyBorder="1" applyAlignment="1">
      <alignment horizontal="left"/>
    </xf>
    <xf numFmtId="49" fontId="7" fillId="0" borderId="15" xfId="0" applyNumberFormat="1" applyFont="1" applyFill="1" applyBorder="1" applyAlignment="1">
      <alignment horizontal="center"/>
    </xf>
    <xf numFmtId="49" fontId="7" fillId="0" borderId="22" xfId="0" applyNumberFormat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wrapText="1"/>
    </xf>
    <xf numFmtId="4" fontId="4" fillId="0" borderId="23" xfId="0" applyNumberFormat="1" applyFont="1" applyFill="1" applyBorder="1"/>
    <xf numFmtId="4" fontId="4" fillId="0" borderId="10" xfId="0" applyNumberFormat="1" applyFont="1" applyFill="1" applyBorder="1"/>
    <xf numFmtId="4" fontId="4" fillId="0" borderId="24" xfId="0" applyNumberFormat="1" applyFont="1" applyFill="1" applyBorder="1"/>
    <xf numFmtId="0" fontId="4" fillId="0" borderId="10" xfId="1" applyFont="1" applyFill="1" applyBorder="1" applyAlignment="1">
      <alignment wrapText="1"/>
    </xf>
    <xf numFmtId="49" fontId="7" fillId="0" borderId="22" xfId="0" applyNumberFormat="1" applyFont="1" applyFill="1" applyBorder="1" applyAlignment="1">
      <alignment horizontal="center"/>
    </xf>
    <xf numFmtId="0" fontId="9" fillId="0" borderId="10" xfId="0" applyFont="1" applyFill="1" applyBorder="1" applyAlignment="1">
      <alignment horizontal="left" vertical="center" wrapText="1"/>
    </xf>
    <xf numFmtId="4" fontId="5" fillId="0" borderId="25" xfId="0" applyNumberFormat="1" applyFont="1" applyFill="1" applyBorder="1"/>
    <xf numFmtId="4" fontId="5" fillId="0" borderId="18" xfId="0" applyNumberFormat="1" applyFont="1" applyFill="1" applyBorder="1"/>
    <xf numFmtId="4" fontId="5" fillId="0" borderId="10" xfId="0" applyNumberFormat="1" applyFont="1" applyFill="1" applyBorder="1"/>
    <xf numFmtId="4" fontId="5" fillId="0" borderId="24" xfId="0" applyNumberFormat="1" applyFont="1" applyFill="1" applyBorder="1"/>
    <xf numFmtId="0" fontId="7" fillId="0" borderId="16" xfId="0" applyFont="1" applyFill="1" applyBorder="1" applyAlignment="1">
      <alignment horizontal="center"/>
    </xf>
    <xf numFmtId="0" fontId="4" fillId="0" borderId="20" xfId="0" applyFont="1" applyFill="1" applyBorder="1"/>
    <xf numFmtId="10" fontId="4" fillId="0" borderId="25" xfId="0" applyNumberFormat="1" applyFont="1" applyFill="1" applyBorder="1"/>
    <xf numFmtId="10" fontId="4" fillId="0" borderId="18" xfId="0" applyNumberFormat="1" applyFont="1" applyFill="1" applyBorder="1"/>
    <xf numFmtId="10" fontId="4" fillId="0" borderId="20" xfId="0" applyNumberFormat="1" applyFont="1" applyFill="1" applyBorder="1"/>
    <xf numFmtId="10" fontId="4" fillId="0" borderId="21" xfId="0" applyNumberFormat="1" applyFont="1" applyFill="1" applyBorder="1"/>
    <xf numFmtId="10" fontId="0" fillId="0" borderId="0" xfId="0" applyNumberFormat="1"/>
    <xf numFmtId="0" fontId="4" fillId="0" borderId="20" xfId="0" applyFont="1" applyFill="1" applyBorder="1" applyAlignment="1">
      <alignment horizontal="right"/>
    </xf>
    <xf numFmtId="4" fontId="4" fillId="0" borderId="25" xfId="0" applyNumberFormat="1" applyFont="1" applyFill="1" applyBorder="1"/>
    <xf numFmtId="164" fontId="4" fillId="0" borderId="10" xfId="0" applyNumberFormat="1" applyFont="1" applyFill="1" applyBorder="1"/>
    <xf numFmtId="164" fontId="4" fillId="0" borderId="24" xfId="0" applyNumberFormat="1" applyFont="1" applyFill="1" applyBorder="1"/>
    <xf numFmtId="0" fontId="4" fillId="0" borderId="20" xfId="0" applyFont="1" applyFill="1" applyBorder="1" applyAlignment="1">
      <alignment horizontal="left"/>
    </xf>
    <xf numFmtId="4" fontId="4" fillId="0" borderId="26" xfId="0" applyNumberFormat="1" applyFont="1" applyFill="1" applyBorder="1"/>
    <xf numFmtId="4" fontId="4" fillId="0" borderId="27" xfId="0" applyNumberFormat="1" applyFont="1" applyFill="1" applyBorder="1"/>
    <xf numFmtId="4" fontId="4" fillId="0" borderId="28" xfId="0" applyNumberFormat="1" applyFont="1" applyFill="1" applyBorder="1"/>
    <xf numFmtId="0" fontId="7" fillId="0" borderId="29" xfId="0" applyFont="1" applyFill="1" applyBorder="1" applyAlignment="1">
      <alignment horizontal="center"/>
    </xf>
    <xf numFmtId="0" fontId="11" fillId="0" borderId="30" xfId="0" applyFont="1" applyFill="1" applyBorder="1" applyAlignment="1">
      <alignment horizontal="right"/>
    </xf>
    <xf numFmtId="49" fontId="7" fillId="0" borderId="29" xfId="0" applyNumberFormat="1" applyFont="1" applyFill="1" applyBorder="1" applyAlignment="1">
      <alignment horizontal="center"/>
    </xf>
    <xf numFmtId="0" fontId="4" fillId="0" borderId="31" xfId="0" applyFont="1" applyFill="1" applyBorder="1"/>
    <xf numFmtId="4" fontId="4" fillId="0" borderId="32" xfId="0" applyNumberFormat="1" applyFont="1" applyFill="1" applyBorder="1"/>
    <xf numFmtId="4" fontId="4" fillId="0" borderId="33" xfId="0" applyNumberFormat="1" applyFont="1" applyFill="1" applyBorder="1"/>
    <xf numFmtId="4" fontId="4" fillId="0" borderId="34" xfId="0" applyNumberFormat="1" applyFont="1" applyFill="1" applyBorder="1"/>
    <xf numFmtId="4" fontId="4" fillId="0" borderId="35" xfId="0" applyNumberFormat="1" applyFont="1" applyFill="1" applyBorder="1"/>
    <xf numFmtId="0" fontId="4" fillId="0" borderId="36" xfId="0" applyFont="1" applyFill="1" applyBorder="1"/>
    <xf numFmtId="4" fontId="4" fillId="0" borderId="37" xfId="0" applyNumberFormat="1" applyFont="1" applyFill="1" applyBorder="1"/>
    <xf numFmtId="4" fontId="4" fillId="0" borderId="38" xfId="0" applyNumberFormat="1" applyFont="1" applyFill="1" applyBorder="1"/>
    <xf numFmtId="4" fontId="4" fillId="0" borderId="39" xfId="0" applyNumberFormat="1" applyFont="1" applyFill="1" applyBorder="1"/>
    <xf numFmtId="0" fontId="7" fillId="0" borderId="20" xfId="0" applyFont="1" applyBorder="1" applyAlignment="1">
      <alignment horizontal="left"/>
    </xf>
    <xf numFmtId="2" fontId="4" fillId="0" borderId="26" xfId="0" applyNumberFormat="1" applyFont="1" applyFill="1" applyBorder="1"/>
    <xf numFmtId="0" fontId="7" fillId="0" borderId="18" xfId="1" applyFont="1" applyBorder="1" applyAlignment="1">
      <alignment wrapText="1"/>
    </xf>
    <xf numFmtId="4" fontId="4" fillId="0" borderId="0" xfId="0" applyNumberFormat="1" applyFont="1" applyFill="1" applyBorder="1"/>
    <xf numFmtId="0" fontId="4" fillId="0" borderId="34" xfId="1" applyFont="1" applyFill="1" applyBorder="1" applyAlignment="1">
      <alignment wrapText="1"/>
    </xf>
    <xf numFmtId="4" fontId="4" fillId="0" borderId="31" xfId="0" applyNumberFormat="1" applyFont="1" applyFill="1" applyBorder="1"/>
    <xf numFmtId="4" fontId="4" fillId="0" borderId="40" xfId="0" applyNumberFormat="1" applyFont="1" applyFill="1" applyBorder="1"/>
    <xf numFmtId="4" fontId="4" fillId="0" borderId="41" xfId="0" applyNumberFormat="1" applyFont="1" applyFill="1" applyBorder="1"/>
    <xf numFmtId="4" fontId="4" fillId="0" borderId="30" xfId="0" applyNumberFormat="1" applyFont="1" applyFill="1" applyBorder="1"/>
    <xf numFmtId="49" fontId="7" fillId="0" borderId="42" xfId="0" applyNumberFormat="1" applyFont="1" applyFill="1" applyBorder="1" applyAlignment="1">
      <alignment horizontal="center"/>
    </xf>
    <xf numFmtId="0" fontId="5" fillId="0" borderId="43" xfId="0" applyFont="1" applyFill="1" applyBorder="1"/>
    <xf numFmtId="4" fontId="5" fillId="0" borderId="44" xfId="0" applyNumberFormat="1" applyFont="1" applyFill="1" applyBorder="1"/>
    <xf numFmtId="4" fontId="5" fillId="0" borderId="45" xfId="0" applyNumberFormat="1" applyFont="1" applyFill="1" applyBorder="1"/>
    <xf numFmtId="4" fontId="5" fillId="0" borderId="46" xfId="0" applyNumberFormat="1" applyFont="1" applyFill="1" applyBorder="1"/>
    <xf numFmtId="4" fontId="5" fillId="0" borderId="47" xfId="0" applyNumberFormat="1" applyFont="1" applyFill="1" applyBorder="1"/>
    <xf numFmtId="0" fontId="12" fillId="0" borderId="10" xfId="0" applyFont="1" applyFill="1" applyBorder="1" applyAlignment="1">
      <alignment horizontal="left"/>
    </xf>
    <xf numFmtId="4" fontId="11" fillId="0" borderId="25" xfId="0" applyNumberFormat="1" applyFont="1" applyFill="1" applyBorder="1"/>
    <xf numFmtId="4" fontId="11" fillId="0" borderId="48" xfId="0" applyNumberFormat="1" applyFont="1" applyFill="1" applyBorder="1"/>
    <xf numFmtId="4" fontId="4" fillId="0" borderId="48" xfId="0" applyNumberFormat="1" applyFont="1" applyFill="1" applyBorder="1"/>
    <xf numFmtId="4" fontId="4" fillId="0" borderId="49" xfId="0" applyNumberFormat="1" applyFont="1" applyFill="1" applyBorder="1"/>
    <xf numFmtId="0" fontId="11" fillId="0" borderId="10" xfId="0" applyFont="1" applyFill="1" applyBorder="1" applyAlignment="1">
      <alignment horizontal="right"/>
    </xf>
    <xf numFmtId="4" fontId="11" fillId="0" borderId="17" xfId="0" applyNumberFormat="1" applyFont="1" applyFill="1" applyBorder="1"/>
    <xf numFmtId="4" fontId="11" fillId="0" borderId="18" xfId="0" applyNumberFormat="1" applyFont="1" applyFill="1" applyBorder="1"/>
    <xf numFmtId="4" fontId="11" fillId="0" borderId="38" xfId="0" applyNumberFormat="1" applyFont="1" applyFill="1" applyBorder="1"/>
    <xf numFmtId="4" fontId="11" fillId="0" borderId="24" xfId="0" applyNumberFormat="1" applyFont="1" applyFill="1" applyBorder="1"/>
    <xf numFmtId="4" fontId="11" fillId="0" borderId="39" xfId="0" applyNumberFormat="1" applyFont="1" applyFill="1" applyBorder="1"/>
    <xf numFmtId="0" fontId="11" fillId="0" borderId="20" xfId="0" applyFont="1" applyFill="1" applyBorder="1" applyAlignment="1">
      <alignment horizontal="right"/>
    </xf>
    <xf numFmtId="4" fontId="11" fillId="0" borderId="27" xfId="0" applyNumberFormat="1" applyFont="1" applyFill="1" applyBorder="1"/>
    <xf numFmtId="4" fontId="11" fillId="0" borderId="21" xfId="0" applyNumberFormat="1" applyFont="1" applyFill="1" applyBorder="1"/>
    <xf numFmtId="4" fontId="11" fillId="0" borderId="28" xfId="0" applyNumberFormat="1" applyFont="1" applyFill="1" applyBorder="1"/>
    <xf numFmtId="0" fontId="5" fillId="0" borderId="20" xfId="0" applyFont="1" applyFill="1" applyBorder="1" applyAlignment="1">
      <alignment horizontal="left"/>
    </xf>
    <xf numFmtId="0" fontId="9" fillId="0" borderId="20" xfId="0" applyFont="1" applyFill="1" applyBorder="1" applyAlignment="1">
      <alignment horizontal="left" vertical="justify"/>
    </xf>
    <xf numFmtId="0" fontId="5" fillId="0" borderId="16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right" vertical="center" wrapText="1"/>
    </xf>
    <xf numFmtId="4" fontId="7" fillId="0" borderId="17" xfId="0" applyNumberFormat="1" applyFont="1" applyFill="1" applyBorder="1"/>
    <xf numFmtId="4" fontId="7" fillId="0" borderId="26" xfId="0" applyNumberFormat="1" applyFont="1" applyFill="1" applyBorder="1"/>
    <xf numFmtId="4" fontId="7" fillId="0" borderId="18" xfId="0" applyNumberFormat="1" applyFont="1" applyFill="1" applyBorder="1"/>
    <xf numFmtId="49" fontId="7" fillId="0" borderId="16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right" vertical="center" wrapText="1"/>
    </xf>
    <xf numFmtId="0" fontId="7" fillId="0" borderId="21" xfId="0" applyFont="1" applyFill="1" applyBorder="1" applyAlignment="1">
      <alignment horizontal="right" vertical="center" wrapText="1"/>
    </xf>
    <xf numFmtId="4" fontId="8" fillId="0" borderId="18" xfId="0" applyNumberFormat="1" applyFont="1" applyFill="1" applyBorder="1"/>
    <xf numFmtId="49" fontId="7" fillId="0" borderId="42" xfId="0" applyNumberFormat="1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right" vertical="center" wrapText="1"/>
    </xf>
    <xf numFmtId="4" fontId="4" fillId="0" borderId="50" xfId="0" applyNumberFormat="1" applyFont="1" applyFill="1" applyBorder="1"/>
    <xf numFmtId="4" fontId="4" fillId="0" borderId="51" xfId="0" applyNumberFormat="1" applyFont="1" applyFill="1" applyBorder="1"/>
    <xf numFmtId="4" fontId="8" fillId="0" borderId="51" xfId="0" applyNumberFormat="1" applyFont="1" applyFill="1" applyBorder="1"/>
    <xf numFmtId="4" fontId="4" fillId="0" borderId="52" xfId="0" applyNumberFormat="1" applyFont="1" applyFill="1" applyBorder="1"/>
    <xf numFmtId="4" fontId="4" fillId="0" borderId="45" xfId="0" applyNumberFormat="1" applyFont="1" applyFill="1" applyBorder="1"/>
    <xf numFmtId="0" fontId="5" fillId="0" borderId="43" xfId="0" applyFont="1" applyFill="1" applyBorder="1" applyAlignment="1">
      <alignment vertical="justify"/>
    </xf>
    <xf numFmtId="4" fontId="5" fillId="0" borderId="53" xfId="0" applyNumberFormat="1" applyFont="1" applyFill="1" applyBorder="1"/>
    <xf numFmtId="4" fontId="5" fillId="0" borderId="54" xfId="0" applyNumberFormat="1" applyFont="1" applyFill="1" applyBorder="1"/>
    <xf numFmtId="4" fontId="5" fillId="0" borderId="55" xfId="0" applyNumberFormat="1" applyFont="1" applyFill="1" applyBorder="1"/>
    <xf numFmtId="4" fontId="5" fillId="0" borderId="52" xfId="0" applyNumberFormat="1" applyFont="1" applyFill="1" applyBorder="1"/>
    <xf numFmtId="49" fontId="7" fillId="0" borderId="56" xfId="0" applyNumberFormat="1" applyFont="1" applyFill="1" applyBorder="1" applyAlignment="1">
      <alignment horizontal="center"/>
    </xf>
    <xf numFmtId="4" fontId="5" fillId="0" borderId="57" xfId="0" applyNumberFormat="1" applyFont="1" applyFill="1" applyBorder="1"/>
    <xf numFmtId="4" fontId="13" fillId="0" borderId="0" xfId="0" quotePrefix="1" applyNumberFormat="1" applyFont="1" applyFill="1" applyBorder="1"/>
    <xf numFmtId="49" fontId="7" fillId="0" borderId="58" xfId="0" applyNumberFormat="1" applyFont="1" applyFill="1" applyBorder="1" applyAlignment="1">
      <alignment horizontal="center"/>
    </xf>
    <xf numFmtId="0" fontId="5" fillId="0" borderId="59" xfId="0" applyFont="1" applyFill="1" applyBorder="1" applyAlignment="1">
      <alignment vertical="justify"/>
    </xf>
    <xf numFmtId="49" fontId="7" fillId="0" borderId="62" xfId="0" applyNumberFormat="1" applyFont="1" applyFill="1" applyBorder="1" applyAlignment="1">
      <alignment horizontal="center"/>
    </xf>
    <xf numFmtId="0" fontId="9" fillId="0" borderId="63" xfId="0" applyFont="1" applyFill="1" applyBorder="1" applyAlignment="1">
      <alignment vertical="justify"/>
    </xf>
    <xf numFmtId="49" fontId="7" fillId="0" borderId="64" xfId="0" applyNumberFormat="1" applyFont="1" applyFill="1" applyBorder="1" applyAlignment="1">
      <alignment horizontal="center"/>
    </xf>
    <xf numFmtId="4" fontId="9" fillId="0" borderId="63" xfId="0" applyNumberFormat="1" applyFont="1" applyFill="1" applyBorder="1"/>
    <xf numFmtId="4" fontId="9" fillId="0" borderId="48" xfId="0" applyNumberFormat="1" applyFont="1" applyFill="1" applyBorder="1"/>
    <xf numFmtId="4" fontId="9" fillId="3" borderId="48" xfId="0" applyNumberFormat="1" applyFont="1" applyFill="1" applyBorder="1"/>
    <xf numFmtId="4" fontId="9" fillId="0" borderId="17" xfId="0" applyNumberFormat="1" applyFont="1" applyFill="1" applyBorder="1"/>
    <xf numFmtId="4" fontId="9" fillId="0" borderId="37" xfId="0" applyNumberFormat="1" applyFont="1" applyFill="1" applyBorder="1"/>
    <xf numFmtId="4" fontId="9" fillId="0" borderId="39" xfId="0" applyNumberFormat="1" applyFont="1" applyFill="1" applyBorder="1"/>
    <xf numFmtId="0" fontId="14" fillId="0" borderId="0" xfId="0" applyFont="1"/>
    <xf numFmtId="0" fontId="9" fillId="0" borderId="20" xfId="0" applyFont="1" applyFill="1" applyBorder="1" applyAlignment="1">
      <alignment vertical="justify"/>
    </xf>
    <xf numFmtId="4" fontId="9" fillId="0" borderId="18" xfId="0" applyNumberFormat="1" applyFont="1" applyFill="1" applyBorder="1"/>
    <xf numFmtId="4" fontId="9" fillId="0" borderId="10" xfId="0" applyNumberFormat="1" applyFont="1" applyBorder="1" applyAlignment="1">
      <alignment horizontal="right" vertical="center"/>
    </xf>
    <xf numFmtId="4" fontId="9" fillId="0" borderId="24" xfId="0" applyNumberFormat="1" applyFont="1" applyBorder="1" applyAlignment="1">
      <alignment horizontal="right" vertical="center"/>
    </xf>
    <xf numFmtId="165" fontId="15" fillId="0" borderId="0" xfId="0" applyNumberFormat="1" applyFont="1"/>
    <xf numFmtId="4" fontId="16" fillId="0" borderId="0" xfId="0" applyNumberFormat="1" applyFont="1"/>
    <xf numFmtId="49" fontId="7" fillId="0" borderId="17" xfId="0" applyNumberFormat="1" applyFont="1" applyFill="1" applyBorder="1" applyAlignment="1">
      <alignment horizontal="center"/>
    </xf>
    <xf numFmtId="0" fontId="9" fillId="0" borderId="16" xfId="0" applyFont="1" applyFill="1" applyBorder="1" applyAlignment="1">
      <alignment vertical="justify" wrapText="1"/>
    </xf>
    <xf numFmtId="4" fontId="9" fillId="0" borderId="20" xfId="0" applyNumberFormat="1" applyFont="1" applyFill="1" applyBorder="1"/>
    <xf numFmtId="0" fontId="4" fillId="0" borderId="15" xfId="0" applyFont="1" applyFill="1" applyBorder="1"/>
    <xf numFmtId="49" fontId="4" fillId="0" borderId="17" xfId="0" applyNumberFormat="1" applyFont="1" applyFill="1" applyBorder="1" applyAlignment="1">
      <alignment horizontal="center"/>
    </xf>
    <xf numFmtId="4" fontId="4" fillId="0" borderId="36" xfId="0" applyNumberFormat="1" applyFont="1" applyFill="1" applyBorder="1"/>
    <xf numFmtId="164" fontId="4" fillId="0" borderId="37" xfId="0" applyNumberFormat="1" applyFont="1" applyFill="1" applyBorder="1"/>
    <xf numFmtId="164" fontId="4" fillId="0" borderId="38" xfId="0" applyNumberFormat="1" applyFont="1" applyFill="1" applyBorder="1"/>
    <xf numFmtId="4" fontId="4" fillId="0" borderId="65" xfId="0" applyNumberFormat="1" applyFont="1" applyFill="1" applyBorder="1"/>
    <xf numFmtId="4" fontId="4" fillId="0" borderId="66" xfId="0" applyNumberFormat="1" applyFont="1" applyFill="1" applyBorder="1"/>
    <xf numFmtId="164" fontId="4" fillId="0" borderId="67" xfId="0" applyNumberFormat="1" applyFont="1" applyFill="1" applyBorder="1"/>
    <xf numFmtId="0" fontId="7" fillId="0" borderId="15" xfId="0" applyFont="1" applyFill="1" applyBorder="1" applyAlignment="1">
      <alignment horizontal="center"/>
    </xf>
    <xf numFmtId="0" fontId="4" fillId="0" borderId="10" xfId="0" applyFont="1" applyFill="1" applyBorder="1"/>
    <xf numFmtId="0" fontId="4" fillId="0" borderId="16" xfId="0" applyFont="1" applyFill="1" applyBorder="1" applyAlignment="1">
      <alignment wrapText="1"/>
    </xf>
    <xf numFmtId="49" fontId="4" fillId="0" borderId="16" xfId="0" applyNumberFormat="1" applyFont="1" applyFill="1" applyBorder="1" applyAlignment="1">
      <alignment horizontal="center" wrapText="1"/>
    </xf>
    <xf numFmtId="0" fontId="4" fillId="0" borderId="35" xfId="0" applyFont="1" applyFill="1" applyBorder="1" applyAlignment="1">
      <alignment horizontal="left" wrapText="1"/>
    </xf>
    <xf numFmtId="49" fontId="4" fillId="0" borderId="52" xfId="0" applyNumberFormat="1" applyFont="1" applyFill="1" applyBorder="1" applyAlignment="1">
      <alignment horizontal="center" wrapText="1"/>
    </xf>
    <xf numFmtId="0" fontId="7" fillId="0" borderId="68" xfId="0" applyFont="1" applyFill="1" applyBorder="1" applyAlignment="1">
      <alignment horizontal="center"/>
    </xf>
    <xf numFmtId="0" fontId="4" fillId="0" borderId="68" xfId="0" applyFont="1" applyFill="1" applyBorder="1" applyAlignment="1">
      <alignment wrapText="1"/>
    </xf>
    <xf numFmtId="49" fontId="4" fillId="0" borderId="69" xfId="0" applyNumberFormat="1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center" wrapText="1"/>
    </xf>
    <xf numFmtId="165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9" fillId="0" borderId="0" xfId="0" applyFont="1" applyFill="1"/>
    <xf numFmtId="0" fontId="7" fillId="0" borderId="0" xfId="0" applyFont="1" applyFill="1"/>
    <xf numFmtId="10" fontId="7" fillId="0" borderId="0" xfId="0" applyNumberFormat="1" applyFont="1" applyFill="1"/>
    <xf numFmtId="2" fontId="4" fillId="0" borderId="30" xfId="0" applyNumberFormat="1" applyFont="1" applyFill="1" applyBorder="1" applyAlignment="1">
      <alignment horizontal="center"/>
    </xf>
    <xf numFmtId="2" fontId="4" fillId="0" borderId="34" xfId="0" applyNumberFormat="1" applyFont="1" applyFill="1" applyBorder="1" applyAlignment="1">
      <alignment horizontal="center"/>
    </xf>
    <xf numFmtId="2" fontId="4" fillId="0" borderId="35" xfId="0" applyNumberFormat="1" applyFont="1" applyFill="1" applyBorder="1" applyAlignment="1">
      <alignment horizontal="center"/>
    </xf>
    <xf numFmtId="2" fontId="4" fillId="0" borderId="69" xfId="0" applyNumberFormat="1" applyFont="1" applyFill="1" applyBorder="1" applyAlignment="1">
      <alignment horizontal="center"/>
    </xf>
    <xf numFmtId="0" fontId="4" fillId="0" borderId="70" xfId="0" applyFont="1" applyFill="1" applyBorder="1" applyAlignment="1">
      <alignment horizontal="center"/>
    </xf>
    <xf numFmtId="0" fontId="4" fillId="0" borderId="71" xfId="0" applyFont="1" applyFill="1" applyBorder="1" applyAlignment="1">
      <alignment horizontal="center"/>
    </xf>
    <xf numFmtId="2" fontId="4" fillId="0" borderId="25" xfId="0" applyNumberFormat="1" applyFont="1" applyFill="1" applyBorder="1" applyAlignment="1">
      <alignment horizontal="center" vertical="center"/>
    </xf>
    <xf numFmtId="2" fontId="4" fillId="0" borderId="20" xfId="0" applyNumberFormat="1" applyFont="1" applyFill="1" applyBorder="1" applyAlignment="1">
      <alignment horizontal="center" vertical="center"/>
    </xf>
    <xf numFmtId="2" fontId="4" fillId="0" borderId="21" xfId="0" applyNumberFormat="1" applyFont="1" applyFill="1" applyBorder="1" applyAlignment="1">
      <alignment horizontal="center" vertical="center"/>
    </xf>
    <xf numFmtId="2" fontId="4" fillId="0" borderId="17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2" fontId="4" fillId="0" borderId="24" xfId="0" applyNumberFormat="1" applyFont="1" applyFill="1" applyBorder="1" applyAlignment="1">
      <alignment horizontal="center" vertical="center"/>
    </xf>
    <xf numFmtId="2" fontId="4" fillId="0" borderId="25" xfId="0" applyNumberFormat="1" applyFont="1" applyFill="1" applyBorder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2" fontId="4" fillId="0" borderId="21" xfId="0" applyNumberFormat="1" applyFont="1" applyFill="1" applyBorder="1" applyAlignment="1">
      <alignment horizontal="center"/>
    </xf>
    <xf numFmtId="4" fontId="5" fillId="0" borderId="25" xfId="0" applyNumberFormat="1" applyFont="1" applyFill="1" applyBorder="1" applyAlignment="1">
      <alignment horizontal="center"/>
    </xf>
    <xf numFmtId="4" fontId="5" fillId="0" borderId="20" xfId="0" applyNumberFormat="1" applyFont="1" applyFill="1" applyBorder="1" applyAlignment="1">
      <alignment horizontal="center"/>
    </xf>
    <xf numFmtId="4" fontId="5" fillId="0" borderId="21" xfId="0" applyNumberFormat="1" applyFont="1" applyFill="1" applyBorder="1" applyAlignment="1">
      <alignment horizontal="center"/>
    </xf>
    <xf numFmtId="4" fontId="5" fillId="0" borderId="53" xfId="0" applyNumberFormat="1" applyFont="1" applyFill="1" applyBorder="1" applyAlignment="1">
      <alignment horizontal="center"/>
    </xf>
    <xf numFmtId="4" fontId="5" fillId="0" borderId="60" xfId="0" applyNumberFormat="1" applyFont="1" applyFill="1" applyBorder="1" applyAlignment="1">
      <alignment horizontal="center"/>
    </xf>
    <xf numFmtId="4" fontId="5" fillId="0" borderId="61" xfId="0" applyNumberFormat="1" applyFont="1" applyFill="1" applyBorder="1" applyAlignment="1">
      <alignment horizontal="center"/>
    </xf>
    <xf numFmtId="4" fontId="15" fillId="0" borderId="0" xfId="0" applyNumberFormat="1" applyFont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</cellXfs>
  <cellStyles count="33">
    <cellStyle name="Currency [0]" xfId="2"/>
    <cellStyle name="Currency [0] 2" xfId="3"/>
    <cellStyle name="Normal_Form2.1" xfId="4"/>
    <cellStyle name="Normal1" xfId="5"/>
    <cellStyle name="Price_Body" xfId="6"/>
    <cellStyle name="Беззащитный" xfId="7"/>
    <cellStyle name="Заголовок" xfId="8"/>
    <cellStyle name="ЗаголовокСтолбца" xfId="9"/>
    <cellStyle name="Защитный" xfId="10"/>
    <cellStyle name="Значение" xfId="11"/>
    <cellStyle name="Мой заголовок" xfId="12"/>
    <cellStyle name="Мой заголовок листа" xfId="13"/>
    <cellStyle name="Мои наименования показателей" xfId="14"/>
    <cellStyle name="Мои наименования показателей 2" xfId="15"/>
    <cellStyle name="Обычный" xfId="0" builtinId="0"/>
    <cellStyle name="Обычный 2" xfId="16"/>
    <cellStyle name="Обычный 2 2" xfId="17"/>
    <cellStyle name="Обычный 2 3" xfId="18"/>
    <cellStyle name="Обычный 3" xfId="19"/>
    <cellStyle name="Обычный 4" xfId="20"/>
    <cellStyle name="Обычный 5" xfId="21"/>
    <cellStyle name="Обычный 6" xfId="22"/>
    <cellStyle name="Обычный_methodics230802-pril1-3" xfId="1"/>
    <cellStyle name="Стиль 1" xfId="23"/>
    <cellStyle name="Текстовый" xfId="24"/>
    <cellStyle name="Текстовый 2" xfId="25"/>
    <cellStyle name="Тысячи [0]_3Com" xfId="26"/>
    <cellStyle name="Тысячи_3Com" xfId="27"/>
    <cellStyle name="Формула" xfId="28"/>
    <cellStyle name="Формула 2" xfId="29"/>
    <cellStyle name="Формула_свод УЕ по сетевым 2.1" xfId="30"/>
    <cellStyle name="ФормулаВБ" xfId="31"/>
    <cellStyle name="ФормулаНаКонтроль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B-PL\NBPL\_F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0;&#1085;&#1076;&#1088;&#1077;&#1081;/&#1041;&#1072;&#1083;&#1072;&#1085;&#1089;&#1099;%20&#1085;&#1072;%202014/&#1058;&#1077;&#1088;&#1088;&#1080;&#1090;&#1086;&#1088;&#1080;&#1103;%20&#1085;&#1072;%20&#1088;&#1077;&#1075;&#1091;&#1083;&#1080;&#1088;&#1086;&#1074;&#1072;&#1085;&#1080;&#1077;%202014/&#1056;&#1072;&#1089;&#1089;&#1099;&#1083;&#1082;&#1072;/&#1054;&#1054;&#1054;%20&#1050;&#1091;&#1079;&#1073;&#1072;&#1089;&#1089;&#1082;&#1072;&#1103;%20&#1101;&#1085;&#1077;&#1088;&#1075;&#1086;&#1089;&#1077;&#1090;&#1077;&#1074;&#1072;&#1103;%20&#1082;&#1086;&#1084;&#1087;&#1072;&#1085;&#1080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7;&#1072;&#1087;&#1082;&#1072;%20&#1086;&#1073;&#1084;&#1077;&#1085;&#1072;\&#1045;&#1048;&#1040;&#1057;\&#1055;&#1088;&#1080;&#1096;&#1083;&#1086;\15.05.07\tset.net.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ЭнК "/>
      <sheetName val="ООО Кузбасская энергосетевая ко"/>
    </sheetNames>
    <definedNames>
      <definedName name="CompOt" refersTo="#ССЫЛКА!"/>
      <definedName name="CompRas" refersTo="#ССЫЛКА!"/>
      <definedName name="ew" refersTo="#ССЫЛКА!"/>
      <definedName name="fg" refersTo="#ССЫЛКА!"/>
      <definedName name="k" refersTo="#ССЫЛКА!"/>
      <definedName name="в23ё" refersTo="#ССЫЛКА!"/>
      <definedName name="вв" refersTo="#ССЫЛКА!"/>
      <definedName name="й" refersTo="#ССЫЛКА!"/>
      <definedName name="йй" refersTo="#ССЫЛКА!"/>
      <definedName name="ке" refersTo="#ССЫЛКА!"/>
      <definedName name="мым" refersTo="#ССЫЛКА!"/>
      <definedName name="с" refersTo="#ССЫЛКА!"/>
      <definedName name="сс" refersTo="#ССЫЛКА!"/>
      <definedName name="сссс" refersTo="#ССЫЛКА!"/>
      <definedName name="ссы" refersTo="#ССЫЛКА!"/>
      <definedName name="у" refersTo="#ССЫЛКА!"/>
      <definedName name="ц" refersTo="#ССЫЛКА!"/>
      <definedName name="цу" refersTo="#ССЫЛКА!"/>
      <definedName name="ыв" refersTo="#ССЫЛКА!"/>
      <definedName name="ыыыы" refersTo="#ССЫЛКА!"/>
    </definedNames>
    <sheetDataSet>
      <sheetData sheetId="0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P2.1"/>
      <sheetName val="25"/>
      <sheetName val="P2.2"/>
      <sheetName val="перекрестка"/>
      <sheetName val="Ф-1 (для АО-энерго)"/>
      <sheetName val="Ф-2 (для АО-энерго)"/>
      <sheetName val="TEHSHEET"/>
      <sheetName val="17_1"/>
      <sheetName val="Ф_1 _для АО_энерго_"/>
      <sheetName val="Ф_2 _для АО_энерго_"/>
      <sheetName val="КлассЗСМК"/>
      <sheetName val="1.12 (пер)"/>
    </sheetNames>
    <sheetDataSet>
      <sheetData sheetId="0" refreshError="1"/>
      <sheetData sheetId="1"/>
      <sheetData sheetId="2">
        <row r="13">
          <cell r="E13" t="str">
            <v>Введите название региона</v>
          </cell>
        </row>
      </sheetData>
      <sheetData sheetId="3" refreshError="1"/>
      <sheetData sheetId="4"/>
      <sheetData sheetId="5"/>
      <sheetData sheetId="6"/>
      <sheetData sheetId="7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</row>
        <row r="32"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6"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3"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49">
          <cell r="J49">
            <v>0</v>
          </cell>
          <cell r="K49">
            <v>0</v>
          </cell>
          <cell r="L49">
            <v>0</v>
          </cell>
          <cell r="M49">
            <v>0</v>
          </cell>
        </row>
        <row r="50"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J63">
            <v>0</v>
          </cell>
          <cell r="K63">
            <v>0</v>
          </cell>
          <cell r="L63">
            <v>0</v>
          </cell>
          <cell r="M63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</row>
        <row r="72"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6"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7"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79">
          <cell r="J79">
            <v>0</v>
          </cell>
          <cell r="K79">
            <v>0</v>
          </cell>
          <cell r="L79">
            <v>0</v>
          </cell>
          <cell r="M79">
            <v>0</v>
          </cell>
        </row>
        <row r="81"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6"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</row>
        <row r="87"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  <row r="90">
          <cell r="J90">
            <v>0</v>
          </cell>
          <cell r="K90">
            <v>0</v>
          </cell>
          <cell r="L90">
            <v>0</v>
          </cell>
          <cell r="M90">
            <v>0</v>
          </cell>
        </row>
        <row r="92"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101"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4"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6"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</row>
        <row r="107"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J110">
            <v>0</v>
          </cell>
          <cell r="K110">
            <v>0</v>
          </cell>
          <cell r="L110">
            <v>0</v>
          </cell>
          <cell r="M110">
            <v>0</v>
          </cell>
        </row>
        <row r="111"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J112">
            <v>0</v>
          </cell>
          <cell r="K112">
            <v>0</v>
          </cell>
          <cell r="L112">
            <v>0</v>
          </cell>
          <cell r="M112">
            <v>0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J115">
            <v>0</v>
          </cell>
          <cell r="K115">
            <v>0</v>
          </cell>
          <cell r="L115">
            <v>0</v>
          </cell>
          <cell r="M115">
            <v>0</v>
          </cell>
        </row>
        <row r="116">
          <cell r="J116">
            <v>0</v>
          </cell>
          <cell r="K116">
            <v>0</v>
          </cell>
          <cell r="L116">
            <v>0</v>
          </cell>
          <cell r="M116">
            <v>0</v>
          </cell>
        </row>
        <row r="117">
          <cell r="J117">
            <v>0</v>
          </cell>
          <cell r="K117">
            <v>0</v>
          </cell>
          <cell r="L117">
            <v>0</v>
          </cell>
          <cell r="M117">
            <v>0</v>
          </cell>
        </row>
        <row r="120">
          <cell r="E120">
            <v>24</v>
          </cell>
          <cell r="F120">
            <v>24</v>
          </cell>
          <cell r="G120">
            <v>24</v>
          </cell>
          <cell r="H120">
            <v>24</v>
          </cell>
          <cell r="I120">
            <v>24</v>
          </cell>
          <cell r="J120">
            <v>100</v>
          </cell>
          <cell r="K120">
            <v>100</v>
          </cell>
          <cell r="L120">
            <v>100</v>
          </cell>
          <cell r="M120">
            <v>100</v>
          </cell>
        </row>
        <row r="121">
          <cell r="J121">
            <v>0</v>
          </cell>
          <cell r="K121">
            <v>0</v>
          </cell>
          <cell r="L121">
            <v>0</v>
          </cell>
          <cell r="M121">
            <v>0</v>
          </cell>
        </row>
        <row r="123"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</row>
        <row r="124"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</row>
        <row r="126"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</row>
        <row r="127"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</row>
      </sheetData>
      <sheetData sheetId="8">
        <row r="34">
          <cell r="B34" t="str">
            <v>Выплаты &lt;______________&gt;:</v>
          </cell>
        </row>
        <row r="37">
          <cell r="B37" t="str">
            <v>Выплаты &lt;______________&gt;:</v>
          </cell>
        </row>
        <row r="49">
          <cell r="E49">
            <v>12</v>
          </cell>
          <cell r="F49">
            <v>12</v>
          </cell>
          <cell r="G49">
            <v>12</v>
          </cell>
          <cell r="H49">
            <v>12</v>
          </cell>
          <cell r="I49">
            <v>12</v>
          </cell>
        </row>
      </sheetData>
      <sheetData sheetId="9"/>
      <sheetData sheetId="10"/>
      <sheetData sheetId="11"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</row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</row>
        <row r="12"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9"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7"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</row>
        <row r="28"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29"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</row>
        <row r="31"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</row>
        <row r="32"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</row>
        <row r="33"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J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</row>
        <row r="39"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0"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</row>
        <row r="41">
          <cell r="J41">
            <v>0</v>
          </cell>
        </row>
        <row r="42"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</row>
        <row r="43">
          <cell r="J43">
            <v>0</v>
          </cell>
        </row>
        <row r="45"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</row>
        <row r="46"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</row>
        <row r="47"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49"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</row>
        <row r="52"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</row>
        <row r="59"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</row>
        <row r="66"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</sheetData>
      <sheetData sheetId="12"/>
      <sheetData sheetId="13"/>
      <sheetData sheetId="14"/>
      <sheetData sheetId="15"/>
      <sheetData sheetId="16">
        <row r="4">
          <cell r="D4" t="str">
            <v>200_ г.</v>
          </cell>
        </row>
        <row r="7">
          <cell r="C7" t="str">
            <v>____________________________________________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_____________________________________________</v>
          </cell>
        </row>
        <row r="11">
          <cell r="A11" t="str">
            <v>_________________________________________________________________________________________________</v>
          </cell>
        </row>
        <row r="13">
          <cell r="C13" t="str">
            <v>____________________________________________</v>
          </cell>
        </row>
        <row r="14">
          <cell r="A14" t="str">
            <v>_________________________________________________________________________________________________</v>
          </cell>
        </row>
        <row r="23">
          <cell r="C23" t="str">
            <v>110</v>
          </cell>
        </row>
        <row r="24">
          <cell r="C24" t="str">
            <v>120</v>
          </cell>
        </row>
        <row r="25">
          <cell r="C25" t="str">
            <v>130</v>
          </cell>
        </row>
        <row r="26">
          <cell r="C26" t="str">
            <v>135</v>
          </cell>
        </row>
        <row r="27">
          <cell r="C27" t="str">
            <v>140</v>
          </cell>
        </row>
        <row r="28">
          <cell r="C28" t="str">
            <v>145</v>
          </cell>
        </row>
        <row r="29">
          <cell r="C29" t="str">
            <v>150</v>
          </cell>
        </row>
        <row r="30">
          <cell r="C30" t="str">
            <v>190</v>
          </cell>
        </row>
        <row r="32">
          <cell r="C32" t="str">
            <v>210</v>
          </cell>
        </row>
        <row r="41">
          <cell r="C41" t="str">
            <v>220</v>
          </cell>
        </row>
        <row r="42">
          <cell r="C42">
            <v>230</v>
          </cell>
        </row>
        <row r="44">
          <cell r="C44" t="str">
            <v>240</v>
          </cell>
        </row>
        <row r="46">
          <cell r="C46" t="str">
            <v>250</v>
          </cell>
        </row>
        <row r="47">
          <cell r="C47" t="str">
            <v>260</v>
          </cell>
        </row>
        <row r="48">
          <cell r="C48" t="str">
            <v>270</v>
          </cell>
        </row>
        <row r="49">
          <cell r="C49" t="str">
            <v>290</v>
          </cell>
        </row>
        <row r="50">
          <cell r="C50" t="str">
            <v>300</v>
          </cell>
        </row>
        <row r="54">
          <cell r="C54" t="str">
            <v>2</v>
          </cell>
        </row>
        <row r="56">
          <cell r="C56" t="str">
            <v>410</v>
          </cell>
        </row>
        <row r="58">
          <cell r="C58" t="str">
            <v>420</v>
          </cell>
        </row>
        <row r="59">
          <cell r="C59" t="str">
            <v>430</v>
          </cell>
        </row>
        <row r="63">
          <cell r="C63" t="str">
            <v>470</v>
          </cell>
        </row>
        <row r="64">
          <cell r="C64" t="str">
            <v>490</v>
          </cell>
        </row>
        <row r="66">
          <cell r="C66" t="str">
            <v>510</v>
          </cell>
        </row>
        <row r="67">
          <cell r="C67" t="str">
            <v>515</v>
          </cell>
        </row>
        <row r="68">
          <cell r="C68" t="str">
            <v>520</v>
          </cell>
        </row>
        <row r="69">
          <cell r="C69" t="str">
            <v>590</v>
          </cell>
        </row>
        <row r="71">
          <cell r="C71" t="str">
            <v>610</v>
          </cell>
        </row>
        <row r="72">
          <cell r="C72" t="str">
            <v>620</v>
          </cell>
        </row>
      </sheetData>
      <sheetData sheetId="17">
        <row r="5">
          <cell r="C5" t="str">
            <v>_________</v>
          </cell>
          <cell r="D5" t="str">
            <v>200_ г.</v>
          </cell>
        </row>
        <row r="8">
          <cell r="C8" t="str">
            <v>____________________________________________</v>
          </cell>
        </row>
        <row r="9">
          <cell r="C9" t="str">
            <v>____________________________________________</v>
          </cell>
        </row>
        <row r="10">
          <cell r="C10" t="str">
            <v>____________________________________________</v>
          </cell>
        </row>
        <row r="11">
          <cell r="C11" t="str">
            <v>_____________________________________________</v>
          </cell>
        </row>
        <row r="12">
          <cell r="A12" t="str">
            <v>_________________________________________________________________________________________________</v>
          </cell>
        </row>
      </sheetData>
      <sheetData sheetId="18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  <sheetData sheetId="19"/>
      <sheetData sheetId="20"/>
      <sheetData sheetId="2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68"/>
  <sheetViews>
    <sheetView tabSelected="1" view="pageBreakPreview" zoomScale="80" zoomScaleNormal="100" zoomScaleSheetLayoutView="80" workbookViewId="0">
      <selection sqref="A1:R1"/>
    </sheetView>
  </sheetViews>
  <sheetFormatPr defaultRowHeight="12.75" x14ac:dyDescent="0.2"/>
  <cols>
    <col min="1" max="1" width="5.140625" style="1" customWidth="1"/>
    <col min="2" max="2" width="43.140625" style="1" customWidth="1"/>
    <col min="3" max="3" width="10" style="1" customWidth="1"/>
    <col min="4" max="4" width="11" style="1" customWidth="1"/>
    <col min="5" max="5" width="9.85546875" style="1" customWidth="1"/>
    <col min="6" max="6" width="12.28515625" style="1" customWidth="1"/>
    <col min="7" max="7" width="13.7109375" style="1" customWidth="1"/>
    <col min="8" max="8" width="12.140625" style="1" customWidth="1"/>
    <col min="9" max="9" width="11" style="1" customWidth="1"/>
    <col min="10" max="10" width="9.85546875" style="1" customWidth="1"/>
    <col min="11" max="11" width="10.42578125" style="1" customWidth="1"/>
    <col min="12" max="12" width="11.42578125" style="1" customWidth="1"/>
    <col min="13" max="13" width="12.140625" style="1" customWidth="1"/>
    <col min="14" max="14" width="11" style="1" customWidth="1"/>
    <col min="15" max="15" width="9.85546875" style="1" customWidth="1"/>
    <col min="16" max="16" width="10.42578125" style="1" customWidth="1"/>
    <col min="17" max="17" width="11.42578125" style="1" customWidth="1"/>
    <col min="18" max="18" width="12.140625" style="1" customWidth="1"/>
    <col min="19" max="19" width="11" customWidth="1"/>
  </cols>
  <sheetData>
    <row r="1" spans="1:19" ht="31.5" customHeight="1" x14ac:dyDescent="0.2">
      <c r="A1" s="202" t="s">
        <v>101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O1" s="202"/>
      <c r="P1" s="202"/>
      <c r="Q1" s="202"/>
      <c r="R1" s="202"/>
    </row>
    <row r="2" spans="1:19" ht="20.25" x14ac:dyDescent="0.3">
      <c r="B2" s="2"/>
      <c r="C2" s="2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</row>
    <row r="3" spans="1:19" ht="13.5" thickBot="1" x14ac:dyDescent="0.25">
      <c r="B3" s="3"/>
      <c r="C3" s="4"/>
    </row>
    <row r="4" spans="1:19" ht="19.5" customHeight="1" thickBot="1" x14ac:dyDescent="0.25">
      <c r="A4" s="204" t="s">
        <v>0</v>
      </c>
      <c r="B4" s="206" t="s">
        <v>1</v>
      </c>
      <c r="C4" s="208" t="s">
        <v>2</v>
      </c>
      <c r="D4" s="210" t="s">
        <v>3</v>
      </c>
      <c r="E4" s="211"/>
      <c r="F4" s="211"/>
      <c r="G4" s="211"/>
      <c r="H4" s="212"/>
      <c r="I4" s="210" t="s">
        <v>4</v>
      </c>
      <c r="J4" s="211"/>
      <c r="K4" s="211"/>
      <c r="L4" s="211"/>
      <c r="M4" s="212"/>
      <c r="N4" s="210" t="s">
        <v>5</v>
      </c>
      <c r="O4" s="211"/>
      <c r="P4" s="211"/>
      <c r="Q4" s="211"/>
      <c r="R4" s="212"/>
    </row>
    <row r="5" spans="1:19" ht="13.5" thickBot="1" x14ac:dyDescent="0.25">
      <c r="A5" s="205"/>
      <c r="B5" s="207"/>
      <c r="C5" s="209"/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6</v>
      </c>
      <c r="J5" s="5" t="s">
        <v>7</v>
      </c>
      <c r="K5" s="5" t="s">
        <v>8</v>
      </c>
      <c r="L5" s="5" t="s">
        <v>9</v>
      </c>
      <c r="M5" s="5" t="s">
        <v>10</v>
      </c>
      <c r="N5" s="5" t="s">
        <v>6</v>
      </c>
      <c r="O5" s="5" t="s">
        <v>7</v>
      </c>
      <c r="P5" s="5" t="s">
        <v>8</v>
      </c>
      <c r="Q5" s="5" t="s">
        <v>9</v>
      </c>
      <c r="R5" s="5" t="s">
        <v>10</v>
      </c>
    </row>
    <row r="6" spans="1:19" ht="18" customHeight="1" x14ac:dyDescent="0.2">
      <c r="A6" s="6">
        <v>1</v>
      </c>
      <c r="B6" s="7" t="s">
        <v>11</v>
      </c>
      <c r="C6" s="8" t="s">
        <v>12</v>
      </c>
      <c r="D6" s="9">
        <f>SUM(D7:D12)</f>
        <v>37790.44</v>
      </c>
      <c r="E6" s="9">
        <f>SUM(E7:E12)</f>
        <v>20.574999999999999</v>
      </c>
      <c r="F6" s="9">
        <f>SUM(F7:F12)</f>
        <v>16967.324000000001</v>
      </c>
      <c r="G6" s="9">
        <f>SUM(G7:G12)</f>
        <v>2495.3979999999997</v>
      </c>
      <c r="H6" s="10">
        <f t="shared" ref="H6:H12" si="0">SUM(D6:G6)</f>
        <v>57273.737000000001</v>
      </c>
      <c r="I6" s="11">
        <f>SUM(I7:I12)</f>
        <v>36632.381000000001</v>
      </c>
      <c r="J6" s="9">
        <f>SUM(J7:J12)</f>
        <v>15.585000000000001</v>
      </c>
      <c r="K6" s="9">
        <f>SUM(K7:K12)</f>
        <v>16745.428000000004</v>
      </c>
      <c r="L6" s="9">
        <f>SUM(L7:L12)</f>
        <v>2467.9069999999997</v>
      </c>
      <c r="M6" s="12">
        <f t="shared" ref="M6:M12" si="1">SUM(I6:L6)</f>
        <v>55861.300999999999</v>
      </c>
      <c r="N6" s="11">
        <f>SUM(N7:N12)</f>
        <v>74422.820999999996</v>
      </c>
      <c r="O6" s="9">
        <f>SUM(O7:O12)</f>
        <v>36.159999999999997</v>
      </c>
      <c r="P6" s="9">
        <f>SUM(P7:P12)</f>
        <v>33712.751999999993</v>
      </c>
      <c r="Q6" s="9">
        <f>SUM(Q7:Q12)</f>
        <v>4963.3049999999994</v>
      </c>
      <c r="R6" s="12">
        <f t="shared" ref="R6:R12" si="2">SUM(N6:Q6)</f>
        <v>113135.03799999999</v>
      </c>
    </row>
    <row r="7" spans="1:19" x14ac:dyDescent="0.2">
      <c r="A7" s="13" t="s">
        <v>13</v>
      </c>
      <c r="B7" s="14" t="s">
        <v>14</v>
      </c>
      <c r="C7" s="15" t="s">
        <v>12</v>
      </c>
      <c r="D7" s="16"/>
      <c r="E7" s="17"/>
      <c r="F7" s="17"/>
      <c r="G7" s="18"/>
      <c r="H7" s="19">
        <f t="shared" si="0"/>
        <v>0</v>
      </c>
      <c r="I7" s="16"/>
      <c r="J7" s="17"/>
      <c r="K7" s="17"/>
      <c r="L7" s="18"/>
      <c r="M7" s="20">
        <f t="shared" si="1"/>
        <v>0</v>
      </c>
      <c r="N7" s="16"/>
      <c r="O7" s="17"/>
      <c r="P7" s="17"/>
      <c r="Q7" s="18"/>
      <c r="R7" s="20">
        <f t="shared" si="2"/>
        <v>0</v>
      </c>
    </row>
    <row r="8" spans="1:19" ht="25.5" x14ac:dyDescent="0.2">
      <c r="A8" s="13" t="s">
        <v>15</v>
      </c>
      <c r="B8" s="14" t="s">
        <v>16</v>
      </c>
      <c r="C8" s="15" t="s">
        <v>12</v>
      </c>
      <c r="D8" s="16">
        <v>20748.778999999999</v>
      </c>
      <c r="E8" s="17"/>
      <c r="F8" s="17">
        <v>2218.4140000000002</v>
      </c>
      <c r="G8" s="17">
        <f>823.305+6.053</f>
        <v>829.35799999999995</v>
      </c>
      <c r="H8" s="19">
        <f t="shared" si="0"/>
        <v>23796.550999999999</v>
      </c>
      <c r="I8" s="16">
        <v>20722.628000000001</v>
      </c>
      <c r="J8" s="17"/>
      <c r="K8" s="17">
        <v>1965.7470000000001</v>
      </c>
      <c r="L8" s="17">
        <f>796.056+5.161</f>
        <v>801.21699999999998</v>
      </c>
      <c r="M8" s="20">
        <f t="shared" si="1"/>
        <v>23489.592000000001</v>
      </c>
      <c r="N8" s="16">
        <f t="shared" ref="N8:Q12" si="3">D8+I8</f>
        <v>41471.406999999999</v>
      </c>
      <c r="O8" s="17">
        <f t="shared" si="3"/>
        <v>0</v>
      </c>
      <c r="P8" s="17">
        <f t="shared" si="3"/>
        <v>4184.1610000000001</v>
      </c>
      <c r="Q8" s="17">
        <f t="shared" si="3"/>
        <v>1630.5749999999998</v>
      </c>
      <c r="R8" s="20">
        <f t="shared" si="2"/>
        <v>47286.142999999996</v>
      </c>
    </row>
    <row r="9" spans="1:19" x14ac:dyDescent="0.2">
      <c r="A9" s="13" t="s">
        <v>17</v>
      </c>
      <c r="B9" s="14" t="s">
        <v>18</v>
      </c>
      <c r="C9" s="15" t="s">
        <v>12</v>
      </c>
      <c r="D9" s="21">
        <v>17041.661</v>
      </c>
      <c r="E9" s="22"/>
      <c r="F9" s="22"/>
      <c r="G9" s="22"/>
      <c r="H9" s="23">
        <f t="shared" si="0"/>
        <v>17041.661</v>
      </c>
      <c r="I9" s="21">
        <v>15909.753000000001</v>
      </c>
      <c r="J9" s="22"/>
      <c r="K9" s="22"/>
      <c r="L9" s="22"/>
      <c r="M9" s="24">
        <f t="shared" si="1"/>
        <v>15909.753000000001</v>
      </c>
      <c r="N9" s="21">
        <f t="shared" si="3"/>
        <v>32951.414000000004</v>
      </c>
      <c r="O9" s="22">
        <f t="shared" si="3"/>
        <v>0</v>
      </c>
      <c r="P9" s="22">
        <f t="shared" si="3"/>
        <v>0</v>
      </c>
      <c r="Q9" s="22">
        <f t="shared" si="3"/>
        <v>0</v>
      </c>
      <c r="R9" s="24">
        <f t="shared" si="2"/>
        <v>32951.414000000004</v>
      </c>
    </row>
    <row r="10" spans="1:19" ht="25.5" x14ac:dyDescent="0.2">
      <c r="A10" s="13" t="s">
        <v>19</v>
      </c>
      <c r="B10" s="14" t="s">
        <v>20</v>
      </c>
      <c r="C10" s="15" t="s">
        <v>12</v>
      </c>
      <c r="D10" s="25"/>
      <c r="E10" s="22">
        <v>20.574999999999999</v>
      </c>
      <c r="F10" s="22">
        <v>14342.01</v>
      </c>
      <c r="G10" s="26">
        <v>1597.52</v>
      </c>
      <c r="H10" s="23">
        <f t="shared" si="0"/>
        <v>15960.105000000001</v>
      </c>
      <c r="I10" s="25"/>
      <c r="J10" s="22">
        <v>15.585000000000001</v>
      </c>
      <c r="K10" s="22">
        <v>14489.361999999999</v>
      </c>
      <c r="L10" s="26">
        <v>1601.8</v>
      </c>
      <c r="M10" s="24">
        <f t="shared" si="1"/>
        <v>16106.746999999998</v>
      </c>
      <c r="N10" s="25">
        <f t="shared" si="3"/>
        <v>0</v>
      </c>
      <c r="O10" s="22">
        <f t="shared" si="3"/>
        <v>36.159999999999997</v>
      </c>
      <c r="P10" s="22">
        <f t="shared" si="3"/>
        <v>28831.371999999999</v>
      </c>
      <c r="Q10" s="26">
        <f t="shared" si="3"/>
        <v>3199.3199999999997</v>
      </c>
      <c r="R10" s="24">
        <f t="shared" si="2"/>
        <v>32066.851999999999</v>
      </c>
    </row>
    <row r="11" spans="1:19" ht="48.75" customHeight="1" x14ac:dyDescent="0.2">
      <c r="A11" s="13" t="s">
        <v>21</v>
      </c>
      <c r="B11" s="27" t="s">
        <v>22</v>
      </c>
      <c r="C11" s="15" t="s">
        <v>12</v>
      </c>
      <c r="D11" s="25"/>
      <c r="E11" s="22"/>
      <c r="F11" s="22">
        <v>7</v>
      </c>
      <c r="G11" s="28">
        <v>68.52</v>
      </c>
      <c r="H11" s="23">
        <f t="shared" si="0"/>
        <v>75.52</v>
      </c>
      <c r="I11" s="25"/>
      <c r="J11" s="22"/>
      <c r="K11" s="22">
        <v>5.5789999999999997</v>
      </c>
      <c r="L11" s="28">
        <v>64.89</v>
      </c>
      <c r="M11" s="24">
        <f t="shared" si="1"/>
        <v>70.468999999999994</v>
      </c>
      <c r="N11" s="25">
        <f t="shared" si="3"/>
        <v>0</v>
      </c>
      <c r="O11" s="22">
        <f t="shared" si="3"/>
        <v>0</v>
      </c>
      <c r="P11" s="22">
        <f t="shared" si="3"/>
        <v>12.579000000000001</v>
      </c>
      <c r="Q11" s="28">
        <f t="shared" si="3"/>
        <v>133.41</v>
      </c>
      <c r="R11" s="24">
        <f t="shared" si="2"/>
        <v>145.989</v>
      </c>
    </row>
    <row r="12" spans="1:19" ht="15.75" customHeight="1" x14ac:dyDescent="0.2">
      <c r="A12" s="13" t="s">
        <v>23</v>
      </c>
      <c r="B12" s="27" t="s">
        <v>24</v>
      </c>
      <c r="C12" s="15" t="s">
        <v>12</v>
      </c>
      <c r="D12" s="16"/>
      <c r="E12" s="17"/>
      <c r="F12" s="17">
        <v>399.9</v>
      </c>
      <c r="G12" s="29"/>
      <c r="H12" s="19">
        <f t="shared" si="0"/>
        <v>399.9</v>
      </c>
      <c r="I12" s="16"/>
      <c r="J12" s="17"/>
      <c r="K12" s="17">
        <v>284.74</v>
      </c>
      <c r="L12" s="29"/>
      <c r="M12" s="20">
        <f t="shared" si="1"/>
        <v>284.74</v>
      </c>
      <c r="N12" s="16">
        <f t="shared" si="3"/>
        <v>0</v>
      </c>
      <c r="O12" s="17">
        <f t="shared" si="3"/>
        <v>0</v>
      </c>
      <c r="P12" s="17">
        <f t="shared" si="3"/>
        <v>684.64</v>
      </c>
      <c r="Q12" s="29">
        <f t="shared" si="3"/>
        <v>0</v>
      </c>
      <c r="R12" s="20">
        <f t="shared" si="2"/>
        <v>684.64</v>
      </c>
    </row>
    <row r="13" spans="1:19" x14ac:dyDescent="0.2">
      <c r="A13" s="13" t="s">
        <v>23</v>
      </c>
      <c r="B13" s="30" t="s">
        <v>25</v>
      </c>
      <c r="C13" s="31" t="s">
        <v>26</v>
      </c>
      <c r="D13" s="32">
        <v>8.9257899999999992</v>
      </c>
      <c r="E13" s="33">
        <v>8.0000000000000002E-3</v>
      </c>
      <c r="F13" s="33">
        <v>6.1114929999999994</v>
      </c>
      <c r="G13" s="34">
        <v>0.28737000000000001</v>
      </c>
      <c r="H13" s="35">
        <f>D13+E13+F13+G13</f>
        <v>15.332652999999997</v>
      </c>
      <c r="I13" s="32">
        <v>8.5783640000000005</v>
      </c>
      <c r="J13" s="33">
        <v>6.0000000000000001E-3</v>
      </c>
      <c r="K13" s="33">
        <v>5.9844929999999996</v>
      </c>
      <c r="L13" s="33">
        <v>0.27537</v>
      </c>
      <c r="M13" s="36">
        <f>I13+J13+K13+L13</f>
        <v>14.844227000000002</v>
      </c>
      <c r="N13" s="32">
        <v>8.7520769999999999</v>
      </c>
      <c r="O13" s="33">
        <v>7.0000000000000001E-3</v>
      </c>
      <c r="P13" s="33">
        <v>6.047993</v>
      </c>
      <c r="Q13" s="33">
        <v>0.28137000000000001</v>
      </c>
      <c r="R13" s="36">
        <f>N13+O13+P13+Q13</f>
        <v>15.08844</v>
      </c>
      <c r="S13" t="s">
        <v>27</v>
      </c>
    </row>
    <row r="14" spans="1:19" x14ac:dyDescent="0.2">
      <c r="A14" s="13" t="s">
        <v>28</v>
      </c>
      <c r="B14" s="37" t="s">
        <v>29</v>
      </c>
      <c r="C14" s="38" t="s">
        <v>12</v>
      </c>
      <c r="D14" s="16">
        <f>D16+D17+D18+D19</f>
        <v>0</v>
      </c>
      <c r="E14" s="17">
        <f>E16+E17+E18+E19</f>
        <v>0</v>
      </c>
      <c r="F14" s="17">
        <f>F16+F17+F18+F19</f>
        <v>619.16300000000001</v>
      </c>
      <c r="G14" s="17">
        <f>G16+G17+G18+G19</f>
        <v>1262.261</v>
      </c>
      <c r="H14" s="19">
        <f>SUM(D14:G14)</f>
        <v>1881.424</v>
      </c>
      <c r="I14" s="16">
        <f>I16+I17+I18+I19</f>
        <v>0</v>
      </c>
      <c r="J14" s="17">
        <f>J16+J17+J18+J19</f>
        <v>0</v>
      </c>
      <c r="K14" s="17">
        <f>K16+K17+K18+K19</f>
        <v>535.1</v>
      </c>
      <c r="L14" s="17">
        <f>L16+L17+L18+L19</f>
        <v>1117.337</v>
      </c>
      <c r="M14" s="20">
        <f>SUM(I14:L14)</f>
        <v>1652.4369999999999</v>
      </c>
      <c r="N14" s="16">
        <f>N16+N17+N18+N19</f>
        <v>0</v>
      </c>
      <c r="O14" s="17">
        <f>O16+O17+O18+O19</f>
        <v>0</v>
      </c>
      <c r="P14" s="17">
        <f>P16+P17+P18+P19</f>
        <v>1154.2629999999999</v>
      </c>
      <c r="Q14" s="17">
        <f>Q16+Q17+Q18+Q19</f>
        <v>2379.598</v>
      </c>
      <c r="R14" s="20">
        <f>SUM(N14:Q14)</f>
        <v>3533.8609999999999</v>
      </c>
    </row>
    <row r="15" spans="1:19" x14ac:dyDescent="0.2">
      <c r="A15" s="39"/>
      <c r="B15" s="40" t="s">
        <v>30</v>
      </c>
      <c r="C15" s="15"/>
      <c r="D15" s="16"/>
      <c r="E15" s="17"/>
      <c r="F15" s="17"/>
      <c r="G15" s="41"/>
      <c r="H15" s="42"/>
      <c r="I15" s="16"/>
      <c r="J15" s="17"/>
      <c r="K15" s="17"/>
      <c r="L15" s="41"/>
      <c r="M15" s="43"/>
      <c r="N15" s="16"/>
      <c r="O15" s="17"/>
      <c r="P15" s="17"/>
      <c r="Q15" s="41"/>
      <c r="R15" s="43"/>
    </row>
    <row r="16" spans="1:19" x14ac:dyDescent="0.2">
      <c r="A16" s="39"/>
      <c r="B16" s="40" t="s">
        <v>6</v>
      </c>
      <c r="C16" s="15" t="s">
        <v>12</v>
      </c>
      <c r="D16" s="16"/>
      <c r="E16" s="17">
        <f>D29</f>
        <v>0</v>
      </c>
      <c r="F16" s="17">
        <f>D30</f>
        <v>619.16300000000001</v>
      </c>
      <c r="G16" s="18">
        <f>D31</f>
        <v>184.71700000000001</v>
      </c>
      <c r="H16" s="42"/>
      <c r="I16" s="16"/>
      <c r="J16" s="17">
        <f>I29</f>
        <v>0</v>
      </c>
      <c r="K16" s="17">
        <f>I30</f>
        <v>535.1</v>
      </c>
      <c r="L16" s="18">
        <f>I31</f>
        <v>135.071</v>
      </c>
      <c r="M16" s="43"/>
      <c r="N16" s="16"/>
      <c r="O16" s="17">
        <f>N29</f>
        <v>0</v>
      </c>
      <c r="P16" s="17">
        <f>N30</f>
        <v>1154.2629999999999</v>
      </c>
      <c r="Q16" s="18">
        <f>N31</f>
        <v>319.78800000000001</v>
      </c>
      <c r="R16" s="43"/>
    </row>
    <row r="17" spans="1:19" x14ac:dyDescent="0.2">
      <c r="A17" s="39"/>
      <c r="B17" s="40" t="s">
        <v>7</v>
      </c>
      <c r="C17" s="15" t="s">
        <v>12</v>
      </c>
      <c r="D17" s="16"/>
      <c r="E17" s="17"/>
      <c r="F17" s="17">
        <f>E30</f>
        <v>0</v>
      </c>
      <c r="G17" s="18">
        <f>E31</f>
        <v>7.4779999999999998</v>
      </c>
      <c r="H17" s="42"/>
      <c r="I17" s="16"/>
      <c r="J17" s="17"/>
      <c r="K17" s="17">
        <f>J30</f>
        <v>0</v>
      </c>
      <c r="L17" s="18">
        <f>J31</f>
        <v>7.5359999999999996</v>
      </c>
      <c r="M17" s="43"/>
      <c r="N17" s="16"/>
      <c r="O17" s="17"/>
      <c r="P17" s="17">
        <f>O30</f>
        <v>0</v>
      </c>
      <c r="Q17" s="18">
        <f>O31</f>
        <v>15.013999999999999</v>
      </c>
      <c r="R17" s="43"/>
    </row>
    <row r="18" spans="1:19" x14ac:dyDescent="0.2">
      <c r="A18" s="39"/>
      <c r="B18" s="40" t="s">
        <v>8</v>
      </c>
      <c r="C18" s="15" t="s">
        <v>12</v>
      </c>
      <c r="D18" s="16"/>
      <c r="E18" s="17"/>
      <c r="F18" s="17"/>
      <c r="G18" s="18">
        <f>F31</f>
        <v>1070.066</v>
      </c>
      <c r="H18" s="42"/>
      <c r="I18" s="16"/>
      <c r="J18" s="17"/>
      <c r="K18" s="17"/>
      <c r="L18" s="18">
        <f>K31</f>
        <v>974.73</v>
      </c>
      <c r="M18" s="43"/>
      <c r="N18" s="16"/>
      <c r="O18" s="17"/>
      <c r="P18" s="17"/>
      <c r="Q18" s="18">
        <f>P31</f>
        <v>2044.796</v>
      </c>
      <c r="R18" s="43"/>
    </row>
    <row r="19" spans="1:19" x14ac:dyDescent="0.2">
      <c r="A19" s="39"/>
      <c r="B19" s="44" t="s">
        <v>9</v>
      </c>
      <c r="C19" s="15" t="s">
        <v>12</v>
      </c>
      <c r="D19" s="16"/>
      <c r="E19" s="17"/>
      <c r="F19" s="17">
        <v>0</v>
      </c>
      <c r="G19" s="18"/>
      <c r="H19" s="42"/>
      <c r="I19" s="16"/>
      <c r="J19" s="17"/>
      <c r="K19" s="17">
        <v>0</v>
      </c>
      <c r="L19" s="18"/>
      <c r="M19" s="43"/>
      <c r="N19" s="16"/>
      <c r="O19" s="17"/>
      <c r="P19" s="17">
        <v>0</v>
      </c>
      <c r="Q19" s="18"/>
      <c r="R19" s="43"/>
    </row>
    <row r="20" spans="1:19" ht="25.5" x14ac:dyDescent="0.2">
      <c r="A20" s="45" t="s">
        <v>31</v>
      </c>
      <c r="B20" s="46" t="s">
        <v>32</v>
      </c>
      <c r="C20" s="38" t="s">
        <v>12</v>
      </c>
      <c r="D20" s="47">
        <f>D6+D14</f>
        <v>37790.44</v>
      </c>
      <c r="E20" s="48">
        <f>E6+E14</f>
        <v>20.574999999999999</v>
      </c>
      <c r="F20" s="48">
        <f>F6+F14</f>
        <v>17586.487000000001</v>
      </c>
      <c r="G20" s="48">
        <f>G6+G14</f>
        <v>3757.6589999999997</v>
      </c>
      <c r="H20" s="49"/>
      <c r="I20" s="47">
        <f>I6+I14</f>
        <v>36632.381000000001</v>
      </c>
      <c r="J20" s="48">
        <f>J6+J14</f>
        <v>15.585000000000001</v>
      </c>
      <c r="K20" s="48">
        <f>K6+K14</f>
        <v>17280.528000000002</v>
      </c>
      <c r="L20" s="48">
        <f>L6+L14</f>
        <v>3585.2439999999997</v>
      </c>
      <c r="M20" s="50"/>
      <c r="N20" s="47">
        <f>N6+N14</f>
        <v>74422.820999999996</v>
      </c>
      <c r="O20" s="48">
        <f>O6+O14</f>
        <v>36.159999999999997</v>
      </c>
      <c r="P20" s="48">
        <f>P6+P14</f>
        <v>34867.014999999992</v>
      </c>
      <c r="Q20" s="48">
        <f>Q6+Q14</f>
        <v>7342.9029999999993</v>
      </c>
      <c r="R20" s="50"/>
    </row>
    <row r="21" spans="1:19" x14ac:dyDescent="0.2">
      <c r="A21" s="51">
        <v>2</v>
      </c>
      <c r="B21" s="52" t="s">
        <v>33</v>
      </c>
      <c r="C21" s="15" t="s">
        <v>34</v>
      </c>
      <c r="D21" s="53">
        <f>(D22/D20)</f>
        <v>0</v>
      </c>
      <c r="E21" s="54">
        <f>(E22/E20)</f>
        <v>0</v>
      </c>
      <c r="F21" s="54">
        <f>(F22/F20)</f>
        <v>0.10420961275552075</v>
      </c>
      <c r="G21" s="54">
        <f>(G22/G20)</f>
        <v>6.0169908977903537E-2</v>
      </c>
      <c r="H21" s="55">
        <f>(H22/H6)</f>
        <v>3.5946301181639329E-2</v>
      </c>
      <c r="I21" s="53">
        <f>(I22/I20)</f>
        <v>0</v>
      </c>
      <c r="J21" s="54">
        <f>(J22/J20)</f>
        <v>0</v>
      </c>
      <c r="K21" s="54">
        <f>(K22/K20)</f>
        <v>0.10316935917698809</v>
      </c>
      <c r="L21" s="54">
        <f>(L22/L20)</f>
        <v>6.1347846896891822E-2</v>
      </c>
      <c r="M21" s="56">
        <f>(M22/M6)</f>
        <v>3.5852512636610455E-2</v>
      </c>
      <c r="N21" s="53">
        <f>(N22/N20)</f>
        <v>0</v>
      </c>
      <c r="O21" s="54">
        <f>(O22/O20)</f>
        <v>0</v>
      </c>
      <c r="P21" s="54">
        <f>(P22/P20)</f>
        <v>0.10369405009290301</v>
      </c>
      <c r="Q21" s="54">
        <f>(Q22/Q20)</f>
        <v>6.0745048654462688E-2</v>
      </c>
      <c r="R21" s="56">
        <f>(R22/R6)</f>
        <v>3.5899992361340796E-2</v>
      </c>
      <c r="S21" s="57">
        <v>3.73E-2</v>
      </c>
    </row>
    <row r="22" spans="1:19" x14ac:dyDescent="0.2">
      <c r="A22" s="15" t="s">
        <v>35</v>
      </c>
      <c r="B22" s="58" t="s">
        <v>36</v>
      </c>
      <c r="C22" s="15" t="s">
        <v>12</v>
      </c>
      <c r="D22" s="59">
        <v>0</v>
      </c>
      <c r="E22" s="17">
        <v>0</v>
      </c>
      <c r="F22" s="17">
        <v>1832.681</v>
      </c>
      <c r="G22" s="17">
        <v>226.09800000000001</v>
      </c>
      <c r="H22" s="60">
        <f>SUM(D22:G22)</f>
        <v>2058.779</v>
      </c>
      <c r="I22" s="59">
        <v>0</v>
      </c>
      <c r="J22" s="17">
        <v>0</v>
      </c>
      <c r="K22" s="17">
        <v>1782.8209999999999</v>
      </c>
      <c r="L22" s="17">
        <v>219.947</v>
      </c>
      <c r="M22" s="61">
        <f>SUM(I22:L22)</f>
        <v>2002.768</v>
      </c>
      <c r="N22" s="59">
        <f>D22+I22</f>
        <v>0</v>
      </c>
      <c r="O22" s="17">
        <f>E22+J22</f>
        <v>0</v>
      </c>
      <c r="P22" s="17">
        <f>F22+K22</f>
        <v>3615.502</v>
      </c>
      <c r="Q22" s="17">
        <f>G22+L22</f>
        <v>446.04500000000002</v>
      </c>
      <c r="R22" s="61">
        <f>SUM(N22:Q22)</f>
        <v>4061.547</v>
      </c>
    </row>
    <row r="23" spans="1:19" x14ac:dyDescent="0.2">
      <c r="A23" s="51">
        <v>3</v>
      </c>
      <c r="B23" s="62" t="s">
        <v>37</v>
      </c>
      <c r="C23" s="15" t="s">
        <v>12</v>
      </c>
      <c r="D23" s="63">
        <f>D20-D22</f>
        <v>37790.44</v>
      </c>
      <c r="E23" s="17">
        <f>E20-E22</f>
        <v>20.574999999999999</v>
      </c>
      <c r="F23" s="17">
        <f>F20-F22</f>
        <v>15753.806</v>
      </c>
      <c r="G23" s="17">
        <f>G20-G22</f>
        <v>3531.5609999999997</v>
      </c>
      <c r="H23" s="64">
        <f>H6-H22</f>
        <v>55214.957999999999</v>
      </c>
      <c r="I23" s="63">
        <f>I20-I22</f>
        <v>36632.381000000001</v>
      </c>
      <c r="J23" s="17">
        <f>J20-J22</f>
        <v>15.585000000000001</v>
      </c>
      <c r="K23" s="17">
        <f>K20-K22</f>
        <v>15497.707000000002</v>
      </c>
      <c r="L23" s="17">
        <f>L20-L22</f>
        <v>3365.2969999999996</v>
      </c>
      <c r="M23" s="65">
        <f>M6-M22</f>
        <v>53858.532999999996</v>
      </c>
      <c r="N23" s="63">
        <f>N20-N22</f>
        <v>74422.820999999996</v>
      </c>
      <c r="O23" s="17">
        <f>O20-O22</f>
        <v>36.159999999999997</v>
      </c>
      <c r="P23" s="17">
        <f>P20-P22</f>
        <v>31251.512999999992</v>
      </c>
      <c r="Q23" s="17">
        <f>Q20-Q22</f>
        <v>6896.8579999999993</v>
      </c>
      <c r="R23" s="65">
        <f>R6-R22</f>
        <v>109073.49099999998</v>
      </c>
    </row>
    <row r="24" spans="1:19" ht="13.5" thickBot="1" x14ac:dyDescent="0.25">
      <c r="A24" s="66"/>
      <c r="B24" s="67" t="s">
        <v>38</v>
      </c>
      <c r="C24" s="68"/>
      <c r="D24" s="69"/>
      <c r="E24" s="70"/>
      <c r="F24" s="71"/>
      <c r="G24" s="71"/>
      <c r="H24" s="72"/>
      <c r="I24" s="69"/>
      <c r="J24" s="70"/>
      <c r="K24" s="71"/>
      <c r="L24" s="71"/>
      <c r="M24" s="73"/>
      <c r="N24" s="69"/>
      <c r="O24" s="70"/>
      <c r="P24" s="71"/>
      <c r="Q24" s="71"/>
      <c r="R24" s="73"/>
    </row>
    <row r="25" spans="1:19" ht="13.5" thickTop="1" x14ac:dyDescent="0.2">
      <c r="A25" s="38" t="s">
        <v>39</v>
      </c>
      <c r="B25" s="37" t="s">
        <v>40</v>
      </c>
      <c r="C25" s="15"/>
      <c r="D25" s="74"/>
      <c r="E25" s="75"/>
      <c r="F25" s="75"/>
      <c r="G25" s="75"/>
      <c r="H25" s="76"/>
      <c r="I25" s="74"/>
      <c r="J25" s="75"/>
      <c r="K25" s="75"/>
      <c r="L25" s="75"/>
      <c r="M25" s="77"/>
      <c r="N25" s="74"/>
      <c r="O25" s="75"/>
      <c r="P25" s="75"/>
      <c r="Q25" s="75"/>
      <c r="R25" s="77"/>
    </row>
    <row r="26" spans="1:19" x14ac:dyDescent="0.2">
      <c r="A26" s="15" t="s">
        <v>41</v>
      </c>
      <c r="B26" s="78" t="s">
        <v>42</v>
      </c>
      <c r="C26" s="15"/>
      <c r="D26" s="79"/>
      <c r="E26" s="17"/>
      <c r="F26" s="17"/>
      <c r="G26" s="17"/>
      <c r="H26" s="64"/>
      <c r="I26" s="79"/>
      <c r="J26" s="17"/>
      <c r="K26" s="17"/>
      <c r="L26" s="17"/>
      <c r="M26" s="65"/>
      <c r="N26" s="79"/>
      <c r="O26" s="17"/>
      <c r="P26" s="17"/>
      <c r="Q26" s="17"/>
      <c r="R26" s="65"/>
    </row>
    <row r="27" spans="1:19" x14ac:dyDescent="0.2">
      <c r="A27" s="15"/>
      <c r="B27" s="80" t="s">
        <v>43</v>
      </c>
      <c r="C27" s="15"/>
      <c r="D27" s="63"/>
      <c r="E27" s="17"/>
      <c r="F27" s="64"/>
      <c r="G27" s="17"/>
      <c r="H27" s="64"/>
      <c r="I27" s="63"/>
      <c r="J27" s="17"/>
      <c r="K27" s="64"/>
      <c r="L27" s="17"/>
      <c r="M27" s="65"/>
      <c r="N27" s="63"/>
      <c r="O27" s="17"/>
      <c r="P27" s="64"/>
      <c r="Q27" s="17"/>
      <c r="R27" s="65"/>
    </row>
    <row r="28" spans="1:19" x14ac:dyDescent="0.2">
      <c r="A28" s="15"/>
      <c r="B28" s="40" t="s">
        <v>6</v>
      </c>
      <c r="C28" s="15" t="s">
        <v>12</v>
      </c>
      <c r="D28" s="63"/>
      <c r="E28" s="17"/>
      <c r="F28" s="64"/>
      <c r="G28" s="17"/>
      <c r="H28" s="64">
        <f t="shared" ref="H28:H48" si="4">SUM(D28:G28)</f>
        <v>0</v>
      </c>
      <c r="I28" s="63"/>
      <c r="J28" s="17"/>
      <c r="K28" s="64"/>
      <c r="L28" s="17"/>
      <c r="M28" s="65">
        <f t="shared" ref="M28:M48" si="5">SUM(I28:L28)</f>
        <v>0</v>
      </c>
      <c r="N28" s="63"/>
      <c r="O28" s="17"/>
      <c r="P28" s="64"/>
      <c r="Q28" s="17"/>
      <c r="R28" s="65">
        <f t="shared" ref="R28:R48" si="6">SUM(N28:Q28)</f>
        <v>0</v>
      </c>
    </row>
    <row r="29" spans="1:19" x14ac:dyDescent="0.2">
      <c r="A29" s="15"/>
      <c r="B29" s="40" t="s">
        <v>7</v>
      </c>
      <c r="C29" s="15" t="s">
        <v>12</v>
      </c>
      <c r="D29" s="63"/>
      <c r="E29" s="17"/>
      <c r="F29" s="81"/>
      <c r="G29" s="17"/>
      <c r="H29" s="64">
        <f t="shared" si="4"/>
        <v>0</v>
      </c>
      <c r="I29" s="63"/>
      <c r="J29" s="17"/>
      <c r="K29" s="81"/>
      <c r="L29" s="17"/>
      <c r="M29" s="65">
        <f t="shared" si="5"/>
        <v>0</v>
      </c>
      <c r="N29" s="63"/>
      <c r="O29" s="17"/>
      <c r="P29" s="81"/>
      <c r="Q29" s="17"/>
      <c r="R29" s="65">
        <f t="shared" si="6"/>
        <v>0</v>
      </c>
    </row>
    <row r="30" spans="1:19" x14ac:dyDescent="0.2">
      <c r="A30" s="15"/>
      <c r="B30" s="40" t="s">
        <v>8</v>
      </c>
      <c r="C30" s="38" t="s">
        <v>12</v>
      </c>
      <c r="D30" s="63">
        <v>619.16300000000001</v>
      </c>
      <c r="E30" s="17"/>
      <c r="F30" s="17"/>
      <c r="G30" s="17"/>
      <c r="H30" s="64">
        <f t="shared" si="4"/>
        <v>619.16300000000001</v>
      </c>
      <c r="I30" s="63">
        <v>535.1</v>
      </c>
      <c r="J30" s="17"/>
      <c r="K30" s="17"/>
      <c r="L30" s="17"/>
      <c r="M30" s="65">
        <f t="shared" si="5"/>
        <v>535.1</v>
      </c>
      <c r="N30" s="59">
        <f t="shared" ref="N30:Q31" si="7">D30+I30</f>
        <v>1154.2629999999999</v>
      </c>
      <c r="O30" s="64">
        <f t="shared" si="7"/>
        <v>0</v>
      </c>
      <c r="P30" s="64">
        <f t="shared" si="7"/>
        <v>0</v>
      </c>
      <c r="Q30" s="17">
        <f t="shared" si="7"/>
        <v>0</v>
      </c>
      <c r="R30" s="65">
        <f t="shared" si="6"/>
        <v>1154.2629999999999</v>
      </c>
    </row>
    <row r="31" spans="1:19" ht="13.5" thickBot="1" x14ac:dyDescent="0.25">
      <c r="A31" s="68"/>
      <c r="B31" s="82" t="s">
        <v>9</v>
      </c>
      <c r="C31" s="68" t="s">
        <v>12</v>
      </c>
      <c r="D31" s="83">
        <v>184.71700000000001</v>
      </c>
      <c r="E31" s="71">
        <v>7.4779999999999998</v>
      </c>
      <c r="F31" s="71">
        <v>1070.066</v>
      </c>
      <c r="G31" s="71"/>
      <c r="H31" s="84">
        <f t="shared" si="4"/>
        <v>1262.261</v>
      </c>
      <c r="I31" s="83">
        <v>135.071</v>
      </c>
      <c r="J31" s="71">
        <v>7.5359999999999996</v>
      </c>
      <c r="K31" s="71">
        <v>974.73</v>
      </c>
      <c r="L31" s="71"/>
      <c r="M31" s="85">
        <f t="shared" si="5"/>
        <v>1117.337</v>
      </c>
      <c r="N31" s="86">
        <f t="shared" si="7"/>
        <v>319.78800000000001</v>
      </c>
      <c r="O31" s="84">
        <f t="shared" si="7"/>
        <v>15.013999999999999</v>
      </c>
      <c r="P31" s="84">
        <f t="shared" si="7"/>
        <v>2044.796</v>
      </c>
      <c r="Q31" s="71">
        <f t="shared" si="7"/>
        <v>0</v>
      </c>
      <c r="R31" s="85">
        <f t="shared" si="6"/>
        <v>2379.598</v>
      </c>
    </row>
    <row r="32" spans="1:19" ht="14.25" thickTop="1" thickBot="1" x14ac:dyDescent="0.25">
      <c r="A32" s="87" t="s">
        <v>44</v>
      </c>
      <c r="B32" s="88" t="s">
        <v>45</v>
      </c>
      <c r="C32" s="87" t="s">
        <v>12</v>
      </c>
      <c r="D32" s="89">
        <f>D23-D29-D30-D31</f>
        <v>36986.560000000005</v>
      </c>
      <c r="E32" s="90">
        <f>E23-E29-E30-E31</f>
        <v>13.097</v>
      </c>
      <c r="F32" s="90">
        <f>F23-F29-F30-F31</f>
        <v>14683.74</v>
      </c>
      <c r="G32" s="90">
        <f>G23-G29-G30-G31</f>
        <v>3531.5609999999997</v>
      </c>
      <c r="H32" s="91">
        <f t="shared" si="4"/>
        <v>55214.958000000006</v>
      </c>
      <c r="I32" s="89">
        <f>I23-I29-I30-I31</f>
        <v>35962.21</v>
      </c>
      <c r="J32" s="90">
        <f>J23-J29-J30-J31</f>
        <v>8.0490000000000013</v>
      </c>
      <c r="K32" s="90">
        <f>K23-K29-K30-K31</f>
        <v>14522.977000000003</v>
      </c>
      <c r="L32" s="90">
        <f>L23-L29-L30-L31</f>
        <v>3365.2969999999996</v>
      </c>
      <c r="M32" s="92">
        <f t="shared" si="5"/>
        <v>53858.533000000003</v>
      </c>
      <c r="N32" s="89">
        <f>N23-N29-N30-N31</f>
        <v>72948.76999999999</v>
      </c>
      <c r="O32" s="90">
        <f>O23-O29-O30-O31</f>
        <v>21.145999999999997</v>
      </c>
      <c r="P32" s="90">
        <f>P23-P29-P30-P31</f>
        <v>29206.716999999993</v>
      </c>
      <c r="Q32" s="90">
        <f>Q23-Q29-Q30-Q31</f>
        <v>6896.8579999999993</v>
      </c>
      <c r="R32" s="92">
        <f t="shared" si="6"/>
        <v>109073.49099999997</v>
      </c>
    </row>
    <row r="33" spans="1:19" ht="14.25" thickTop="1" x14ac:dyDescent="0.25">
      <c r="A33" s="15" t="s">
        <v>46</v>
      </c>
      <c r="B33" s="93" t="s">
        <v>47</v>
      </c>
      <c r="C33" s="15" t="s">
        <v>12</v>
      </c>
      <c r="D33" s="94">
        <f>D34+D35+D36</f>
        <v>0</v>
      </c>
      <c r="E33" s="95">
        <f>E34+E35+E36</f>
        <v>0</v>
      </c>
      <c r="F33" s="95">
        <f>F34+F35+F36</f>
        <v>281.93799999999999</v>
      </c>
      <c r="G33" s="95">
        <f>G34+G35+G36</f>
        <v>450.34100000000001</v>
      </c>
      <c r="H33" s="96">
        <f t="shared" si="4"/>
        <v>732.279</v>
      </c>
      <c r="I33" s="94">
        <f>I34+I35+I36</f>
        <v>0</v>
      </c>
      <c r="J33" s="95">
        <f>J34+J35+J36</f>
        <v>0</v>
      </c>
      <c r="K33" s="95">
        <f>K34+K35+K36</f>
        <v>268.83</v>
      </c>
      <c r="L33" s="95">
        <f>L34+L35+L36</f>
        <v>523.52099999999996</v>
      </c>
      <c r="M33" s="97">
        <f t="shared" si="5"/>
        <v>792.35099999999989</v>
      </c>
      <c r="N33" s="94">
        <f>N34+N35+N36</f>
        <v>0</v>
      </c>
      <c r="O33" s="95">
        <f>O34+O35+O36</f>
        <v>0</v>
      </c>
      <c r="P33" s="95">
        <f>P34+P35+P36</f>
        <v>550.76800000000003</v>
      </c>
      <c r="Q33" s="95">
        <f>Q34+Q35+Q36</f>
        <v>973.86200000000008</v>
      </c>
      <c r="R33" s="97">
        <f t="shared" si="6"/>
        <v>1524.63</v>
      </c>
    </row>
    <row r="34" spans="1:19" x14ac:dyDescent="0.2">
      <c r="A34" s="15" t="s">
        <v>48</v>
      </c>
      <c r="B34" s="98" t="s">
        <v>49</v>
      </c>
      <c r="C34" s="15" t="s">
        <v>12</v>
      </c>
      <c r="D34" s="99">
        <v>0</v>
      </c>
      <c r="E34" s="100">
        <v>0</v>
      </c>
      <c r="F34" s="100">
        <v>0</v>
      </c>
      <c r="G34" s="100">
        <v>420.22399999999999</v>
      </c>
      <c r="H34" s="101">
        <f t="shared" si="4"/>
        <v>420.22399999999999</v>
      </c>
      <c r="I34" s="99">
        <v>0</v>
      </c>
      <c r="J34" s="100">
        <v>0</v>
      </c>
      <c r="K34" s="100">
        <v>0</v>
      </c>
      <c r="L34" s="100">
        <v>495.91899999999998</v>
      </c>
      <c r="M34" s="102">
        <f t="shared" si="5"/>
        <v>495.91899999999998</v>
      </c>
      <c r="N34" s="99">
        <f t="shared" ref="N34:Q40" si="8">D34+I34</f>
        <v>0</v>
      </c>
      <c r="O34" s="100">
        <f t="shared" si="8"/>
        <v>0</v>
      </c>
      <c r="P34" s="100">
        <f t="shared" si="8"/>
        <v>0</v>
      </c>
      <c r="Q34" s="100">
        <f t="shared" si="8"/>
        <v>916.14300000000003</v>
      </c>
      <c r="R34" s="103">
        <f t="shared" si="6"/>
        <v>916.14300000000003</v>
      </c>
    </row>
    <row r="35" spans="1:19" x14ac:dyDescent="0.2">
      <c r="A35" s="15" t="s">
        <v>50</v>
      </c>
      <c r="B35" s="98" t="s">
        <v>51</v>
      </c>
      <c r="C35" s="15" t="s">
        <v>12</v>
      </c>
      <c r="D35" s="99">
        <v>0</v>
      </c>
      <c r="E35" s="100">
        <v>0</v>
      </c>
      <c r="F35" s="100">
        <v>281.93799999999999</v>
      </c>
      <c r="G35" s="100">
        <v>0</v>
      </c>
      <c r="H35" s="101">
        <f t="shared" si="4"/>
        <v>281.93799999999999</v>
      </c>
      <c r="I35" s="99">
        <v>0</v>
      </c>
      <c r="J35" s="100">
        <v>0</v>
      </c>
      <c r="K35" s="100">
        <v>268.83</v>
      </c>
      <c r="L35" s="100">
        <v>0</v>
      </c>
      <c r="M35" s="102">
        <f t="shared" si="5"/>
        <v>268.83</v>
      </c>
      <c r="N35" s="99">
        <f t="shared" si="8"/>
        <v>0</v>
      </c>
      <c r="O35" s="100">
        <f t="shared" si="8"/>
        <v>0</v>
      </c>
      <c r="P35" s="100">
        <f t="shared" si="8"/>
        <v>550.76800000000003</v>
      </c>
      <c r="Q35" s="100">
        <f t="shared" si="8"/>
        <v>0</v>
      </c>
      <c r="R35" s="103">
        <f t="shared" si="6"/>
        <v>550.76800000000003</v>
      </c>
    </row>
    <row r="36" spans="1:19" x14ac:dyDescent="0.2">
      <c r="A36" s="15" t="s">
        <v>52</v>
      </c>
      <c r="B36" s="104" t="s">
        <v>53</v>
      </c>
      <c r="C36" s="38" t="s">
        <v>12</v>
      </c>
      <c r="D36" s="99">
        <v>0</v>
      </c>
      <c r="E36" s="100">
        <v>0</v>
      </c>
      <c r="F36" s="100">
        <v>0</v>
      </c>
      <c r="G36" s="100">
        <v>30.117000000000001</v>
      </c>
      <c r="H36" s="105">
        <f t="shared" si="4"/>
        <v>30.117000000000001</v>
      </c>
      <c r="I36" s="99">
        <v>0</v>
      </c>
      <c r="J36" s="100">
        <v>0</v>
      </c>
      <c r="K36" s="100">
        <v>0</v>
      </c>
      <c r="L36" s="100">
        <v>27.602</v>
      </c>
      <c r="M36" s="106">
        <f t="shared" si="5"/>
        <v>27.602</v>
      </c>
      <c r="N36" s="94">
        <f t="shared" si="8"/>
        <v>0</v>
      </c>
      <c r="O36" s="100">
        <f t="shared" si="8"/>
        <v>0</v>
      </c>
      <c r="P36" s="100">
        <f t="shared" si="8"/>
        <v>0</v>
      </c>
      <c r="Q36" s="100">
        <f t="shared" si="8"/>
        <v>57.719000000000001</v>
      </c>
      <c r="R36" s="107">
        <f t="shared" si="6"/>
        <v>57.719000000000001</v>
      </c>
    </row>
    <row r="37" spans="1:19" x14ac:dyDescent="0.2">
      <c r="A37" s="15" t="s">
        <v>54</v>
      </c>
      <c r="B37" s="108" t="s">
        <v>55</v>
      </c>
      <c r="C37" s="38" t="s">
        <v>12</v>
      </c>
      <c r="D37" s="59">
        <v>0</v>
      </c>
      <c r="E37" s="17">
        <v>0</v>
      </c>
      <c r="F37" s="17">
        <v>0</v>
      </c>
      <c r="G37" s="17">
        <v>707.22</v>
      </c>
      <c r="H37" s="19">
        <f t="shared" si="4"/>
        <v>707.22</v>
      </c>
      <c r="I37" s="59">
        <v>0</v>
      </c>
      <c r="J37" s="17">
        <v>0</v>
      </c>
      <c r="K37" s="17">
        <v>0</v>
      </c>
      <c r="L37" s="17">
        <v>569.27599999999995</v>
      </c>
      <c r="M37" s="20">
        <f t="shared" si="5"/>
        <v>569.27599999999995</v>
      </c>
      <c r="N37" s="59">
        <f t="shared" si="8"/>
        <v>0</v>
      </c>
      <c r="O37" s="17">
        <f t="shared" si="8"/>
        <v>0</v>
      </c>
      <c r="P37" s="17">
        <f t="shared" si="8"/>
        <v>0</v>
      </c>
      <c r="Q37" s="17">
        <f t="shared" si="8"/>
        <v>1276.4960000000001</v>
      </c>
      <c r="R37" s="65">
        <f t="shared" si="6"/>
        <v>1276.4960000000001</v>
      </c>
    </row>
    <row r="38" spans="1:19" x14ac:dyDescent="0.2">
      <c r="A38" s="15" t="s">
        <v>56</v>
      </c>
      <c r="B38" s="108" t="s">
        <v>57</v>
      </c>
      <c r="C38" s="15" t="s">
        <v>12</v>
      </c>
      <c r="D38" s="59">
        <v>0</v>
      </c>
      <c r="E38" s="17">
        <v>0</v>
      </c>
      <c r="F38" s="17">
        <v>337.22500000000002</v>
      </c>
      <c r="G38" s="17">
        <v>104.7</v>
      </c>
      <c r="H38" s="19">
        <f t="shared" si="4"/>
        <v>441.92500000000001</v>
      </c>
      <c r="I38" s="59">
        <v>0</v>
      </c>
      <c r="J38" s="17">
        <v>0</v>
      </c>
      <c r="K38" s="17">
        <v>266.27</v>
      </c>
      <c r="L38" s="17">
        <v>24.54</v>
      </c>
      <c r="M38" s="20">
        <f t="shared" si="5"/>
        <v>290.81</v>
      </c>
      <c r="N38" s="59">
        <f t="shared" si="8"/>
        <v>0</v>
      </c>
      <c r="O38" s="17">
        <f t="shared" si="8"/>
        <v>0</v>
      </c>
      <c r="P38" s="17">
        <f t="shared" si="8"/>
        <v>603.495</v>
      </c>
      <c r="Q38" s="17">
        <f t="shared" si="8"/>
        <v>129.24</v>
      </c>
      <c r="R38" s="65">
        <f t="shared" si="6"/>
        <v>732.73500000000001</v>
      </c>
    </row>
    <row r="39" spans="1:19" x14ac:dyDescent="0.2">
      <c r="A39" s="15" t="s">
        <v>58</v>
      </c>
      <c r="B39" s="108" t="s">
        <v>59</v>
      </c>
      <c r="C39" s="15" t="s">
        <v>12</v>
      </c>
      <c r="D39" s="59">
        <v>0</v>
      </c>
      <c r="E39" s="17">
        <v>0</v>
      </c>
      <c r="F39" s="17">
        <v>0</v>
      </c>
      <c r="G39" s="17">
        <v>0</v>
      </c>
      <c r="H39" s="19">
        <f t="shared" si="4"/>
        <v>0</v>
      </c>
      <c r="I39" s="59">
        <v>0</v>
      </c>
      <c r="J39" s="17">
        <v>0</v>
      </c>
      <c r="K39" s="17">
        <v>0</v>
      </c>
      <c r="L39" s="17">
        <v>0</v>
      </c>
      <c r="M39" s="20">
        <f t="shared" si="5"/>
        <v>0</v>
      </c>
      <c r="N39" s="59">
        <f t="shared" si="8"/>
        <v>0</v>
      </c>
      <c r="O39" s="17">
        <f t="shared" si="8"/>
        <v>0</v>
      </c>
      <c r="P39" s="17">
        <f t="shared" si="8"/>
        <v>0</v>
      </c>
      <c r="Q39" s="17">
        <f t="shared" si="8"/>
        <v>0</v>
      </c>
      <c r="R39" s="20">
        <f t="shared" si="6"/>
        <v>0</v>
      </c>
    </row>
    <row r="40" spans="1:19" x14ac:dyDescent="0.2">
      <c r="A40" s="15" t="s">
        <v>60</v>
      </c>
      <c r="B40" s="109" t="s">
        <v>61</v>
      </c>
      <c r="C40" s="38" t="s">
        <v>12</v>
      </c>
      <c r="D40" s="59">
        <v>36986.559999999998</v>
      </c>
      <c r="E40" s="17">
        <v>13.097</v>
      </c>
      <c r="F40" s="17">
        <v>14064.576999999999</v>
      </c>
      <c r="G40" s="17">
        <v>2269.36</v>
      </c>
      <c r="H40" s="19">
        <f t="shared" si="4"/>
        <v>53333.593999999997</v>
      </c>
      <c r="I40" s="59">
        <v>35962.21</v>
      </c>
      <c r="J40" s="17">
        <v>8.0489999999999995</v>
      </c>
      <c r="K40" s="17">
        <v>13987.877</v>
      </c>
      <c r="L40" s="17">
        <v>2247.96</v>
      </c>
      <c r="M40" s="20">
        <f t="shared" si="5"/>
        <v>52206.095999999998</v>
      </c>
      <c r="N40" s="59">
        <f t="shared" si="8"/>
        <v>72948.76999999999</v>
      </c>
      <c r="O40" s="17">
        <f t="shared" si="8"/>
        <v>21.146000000000001</v>
      </c>
      <c r="P40" s="17">
        <f t="shared" si="8"/>
        <v>28052.453999999998</v>
      </c>
      <c r="Q40" s="17">
        <f t="shared" si="8"/>
        <v>4517.32</v>
      </c>
      <c r="R40" s="20">
        <f t="shared" si="6"/>
        <v>105539.68999999997</v>
      </c>
    </row>
    <row r="41" spans="1:19" x14ac:dyDescent="0.2">
      <c r="A41" s="15" t="s">
        <v>62</v>
      </c>
      <c r="B41" s="110" t="s">
        <v>63</v>
      </c>
      <c r="C41" s="15" t="s">
        <v>12</v>
      </c>
      <c r="D41" s="63">
        <v>0</v>
      </c>
      <c r="E41" s="17">
        <v>0</v>
      </c>
      <c r="F41" s="17"/>
      <c r="G41" s="17"/>
      <c r="H41" s="19">
        <f t="shared" si="4"/>
        <v>0</v>
      </c>
      <c r="I41" s="63">
        <v>0</v>
      </c>
      <c r="J41" s="17">
        <v>0</v>
      </c>
      <c r="K41" s="17"/>
      <c r="L41" s="17"/>
      <c r="M41" s="20">
        <f t="shared" si="5"/>
        <v>0</v>
      </c>
      <c r="N41" s="63">
        <v>0</v>
      </c>
      <c r="O41" s="17">
        <v>0</v>
      </c>
      <c r="P41" s="17"/>
      <c r="Q41" s="17"/>
      <c r="R41" s="20">
        <f t="shared" si="6"/>
        <v>0</v>
      </c>
    </row>
    <row r="42" spans="1:19" ht="25.5" x14ac:dyDescent="0.2">
      <c r="A42" s="13" t="s">
        <v>64</v>
      </c>
      <c r="B42" s="111" t="s">
        <v>65</v>
      </c>
      <c r="C42" s="15" t="s">
        <v>12</v>
      </c>
      <c r="D42" s="16"/>
      <c r="E42" s="17"/>
      <c r="F42" s="17"/>
      <c r="G42" s="17"/>
      <c r="H42" s="19"/>
      <c r="I42" s="63"/>
      <c r="J42" s="17"/>
      <c r="K42" s="17"/>
      <c r="L42" s="17"/>
      <c r="M42" s="20">
        <f t="shared" si="5"/>
        <v>0</v>
      </c>
      <c r="N42" s="63"/>
      <c r="O42" s="17"/>
      <c r="P42" s="17"/>
      <c r="Q42" s="17"/>
      <c r="R42" s="20">
        <f t="shared" si="6"/>
        <v>0</v>
      </c>
    </row>
    <row r="43" spans="1:19" x14ac:dyDescent="0.2">
      <c r="A43" s="13" t="s">
        <v>66</v>
      </c>
      <c r="B43" s="111" t="s">
        <v>67</v>
      </c>
      <c r="C43" s="15" t="s">
        <v>12</v>
      </c>
      <c r="D43" s="112"/>
      <c r="E43" s="17"/>
      <c r="F43" s="17"/>
      <c r="G43" s="17"/>
      <c r="H43" s="19"/>
      <c r="I43" s="113"/>
      <c r="J43" s="114"/>
      <c r="K43" s="114"/>
      <c r="L43" s="114"/>
      <c r="M43" s="20">
        <f t="shared" si="5"/>
        <v>0</v>
      </c>
      <c r="N43" s="113"/>
      <c r="O43" s="114"/>
      <c r="P43" s="114"/>
      <c r="Q43" s="114"/>
      <c r="R43" s="20">
        <f t="shared" si="6"/>
        <v>0</v>
      </c>
    </row>
    <row r="44" spans="1:19" x14ac:dyDescent="0.2">
      <c r="A44" s="115" t="s">
        <v>68</v>
      </c>
      <c r="B44" s="116" t="s">
        <v>69</v>
      </c>
      <c r="C44" s="15" t="s">
        <v>12</v>
      </c>
      <c r="D44" s="59"/>
      <c r="E44" s="17"/>
      <c r="F44" s="17"/>
      <c r="G44" s="41"/>
      <c r="H44" s="19"/>
      <c r="I44" s="63"/>
      <c r="J44" s="17"/>
      <c r="K44" s="17"/>
      <c r="L44" s="17"/>
      <c r="M44" s="20">
        <f t="shared" si="5"/>
        <v>0</v>
      </c>
      <c r="N44" s="63"/>
      <c r="O44" s="17"/>
      <c r="P44" s="17"/>
      <c r="Q44" s="17"/>
      <c r="R44" s="20">
        <f t="shared" si="6"/>
        <v>0</v>
      </c>
    </row>
    <row r="45" spans="1:19" ht="38.25" x14ac:dyDescent="0.2">
      <c r="A45" s="115" t="s">
        <v>70</v>
      </c>
      <c r="B45" s="117" t="s">
        <v>71</v>
      </c>
      <c r="C45" s="15" t="s">
        <v>12</v>
      </c>
      <c r="D45" s="16"/>
      <c r="E45" s="17"/>
      <c r="F45" s="17"/>
      <c r="G45" s="118"/>
      <c r="H45" s="19"/>
      <c r="I45" s="63"/>
      <c r="J45" s="17"/>
      <c r="K45" s="17"/>
      <c r="L45" s="17"/>
      <c r="M45" s="65">
        <f t="shared" si="5"/>
        <v>0</v>
      </c>
      <c r="N45" s="63"/>
      <c r="O45" s="17"/>
      <c r="P45" s="17"/>
      <c r="Q45" s="17"/>
      <c r="R45" s="65">
        <f t="shared" si="6"/>
        <v>0</v>
      </c>
    </row>
    <row r="46" spans="1:19" ht="13.5" thickBot="1" x14ac:dyDescent="0.25">
      <c r="A46" s="119"/>
      <c r="B46" s="120" t="s">
        <v>72</v>
      </c>
      <c r="C46" s="87" t="s">
        <v>12</v>
      </c>
      <c r="D46" s="121"/>
      <c r="E46" s="122"/>
      <c r="F46" s="122"/>
      <c r="G46" s="123"/>
      <c r="H46" s="81"/>
      <c r="I46" s="124"/>
      <c r="J46" s="125"/>
      <c r="K46" s="125"/>
      <c r="L46" s="125"/>
      <c r="M46" s="85">
        <f t="shared" si="5"/>
        <v>0</v>
      </c>
      <c r="N46" s="124"/>
      <c r="O46" s="125"/>
      <c r="P46" s="125"/>
      <c r="Q46" s="125"/>
      <c r="R46" s="85">
        <f t="shared" si="6"/>
        <v>0</v>
      </c>
    </row>
    <row r="47" spans="1:19" ht="14.25" thickTop="1" thickBot="1" x14ac:dyDescent="0.25">
      <c r="A47" s="87" t="s">
        <v>73</v>
      </c>
      <c r="B47" s="126" t="s">
        <v>45</v>
      </c>
      <c r="C47" s="87" t="s">
        <v>12</v>
      </c>
      <c r="D47" s="127">
        <f>D33+D37+D38+D39+D40+D41</f>
        <v>36986.559999999998</v>
      </c>
      <c r="E47" s="128">
        <f>E33+E37+E38+E39+E40+E41</f>
        <v>13.097</v>
      </c>
      <c r="F47" s="128">
        <f>F33+F37+F38+F39+F40+F41</f>
        <v>14683.74</v>
      </c>
      <c r="G47" s="128">
        <f>G33+G37+G38+G39+G40+G41</f>
        <v>3531.6210000000001</v>
      </c>
      <c r="H47" s="129">
        <f t="shared" si="4"/>
        <v>55215.017999999996</v>
      </c>
      <c r="I47" s="130">
        <f>I33+I37+I38+I39+I40+I41</f>
        <v>35962.21</v>
      </c>
      <c r="J47" s="90">
        <f>J33+J37+J38+J39+J40+J41</f>
        <v>8.0489999999999995</v>
      </c>
      <c r="K47" s="90">
        <f>K33+K37+K38+K39+K40+K41</f>
        <v>14522.977000000001</v>
      </c>
      <c r="L47" s="90">
        <f>L33+L37+L38+L39+L40+L41</f>
        <v>3365.297</v>
      </c>
      <c r="M47" s="92">
        <f t="shared" si="5"/>
        <v>53858.532999999996</v>
      </c>
      <c r="N47" s="130">
        <f>N33+N37+N38+N39+N40+N41</f>
        <v>72948.76999999999</v>
      </c>
      <c r="O47" s="90">
        <f>O33+O37+O38+O39+O40+O41</f>
        <v>21.146000000000001</v>
      </c>
      <c r="P47" s="90">
        <f>P33+P37+P38+P39+P40+P41</f>
        <v>29206.716999999997</v>
      </c>
      <c r="Q47" s="90">
        <f>Q33+Q37+Q38+Q39+Q40+Q41</f>
        <v>6896.9179999999997</v>
      </c>
      <c r="R47" s="92">
        <f t="shared" si="6"/>
        <v>109073.55099999998</v>
      </c>
    </row>
    <row r="48" spans="1:19" ht="27" thickTop="1" thickBot="1" x14ac:dyDescent="0.35">
      <c r="A48" s="131"/>
      <c r="B48" s="126" t="s">
        <v>74</v>
      </c>
      <c r="C48" s="87" t="s">
        <v>12</v>
      </c>
      <c r="D48" s="127">
        <f>D47-D40</f>
        <v>0</v>
      </c>
      <c r="E48" s="129">
        <f>E47-E40</f>
        <v>0</v>
      </c>
      <c r="F48" s="129">
        <f>F47-F40</f>
        <v>619.16300000000047</v>
      </c>
      <c r="G48" s="129">
        <f>G47-G40</f>
        <v>1262.261</v>
      </c>
      <c r="H48" s="129">
        <f t="shared" si="4"/>
        <v>1881.4240000000004</v>
      </c>
      <c r="I48" s="127">
        <f>I47-I40</f>
        <v>0</v>
      </c>
      <c r="J48" s="129">
        <f>J47-J40</f>
        <v>0</v>
      </c>
      <c r="K48" s="129">
        <f>K47-K40</f>
        <v>535.10000000000036</v>
      </c>
      <c r="L48" s="129">
        <f>L47-L40</f>
        <v>1117.337</v>
      </c>
      <c r="M48" s="132">
        <f t="shared" si="5"/>
        <v>1652.4370000000004</v>
      </c>
      <c r="N48" s="127">
        <f>N47-N40</f>
        <v>0</v>
      </c>
      <c r="O48" s="129">
        <f>O47-O40</f>
        <v>0</v>
      </c>
      <c r="P48" s="129">
        <f>P47-P40</f>
        <v>1154.262999999999</v>
      </c>
      <c r="Q48" s="129">
        <f>Q47-Q40</f>
        <v>2379.598</v>
      </c>
      <c r="R48" s="132">
        <f t="shared" si="6"/>
        <v>3533.860999999999</v>
      </c>
      <c r="S48" s="133"/>
    </row>
    <row r="49" spans="1:23" ht="14.25" thickTop="1" thickBot="1" x14ac:dyDescent="0.25">
      <c r="A49" s="134" t="s">
        <v>75</v>
      </c>
      <c r="B49" s="135" t="s">
        <v>76</v>
      </c>
      <c r="C49" s="87" t="s">
        <v>12</v>
      </c>
      <c r="D49" s="198">
        <f>H50+H48-H41</f>
        <v>1952.9342283450435</v>
      </c>
      <c r="E49" s="199"/>
      <c r="F49" s="199"/>
      <c r="G49" s="199"/>
      <c r="H49" s="199"/>
      <c r="I49" s="198">
        <f>M50+M48-M41</f>
        <v>1717.5277716549572</v>
      </c>
      <c r="J49" s="199"/>
      <c r="K49" s="199"/>
      <c r="L49" s="199"/>
      <c r="M49" s="200"/>
      <c r="N49" s="198">
        <f>R50+R48-R41</f>
        <v>3670.4619999999991</v>
      </c>
      <c r="O49" s="199"/>
      <c r="P49" s="199"/>
      <c r="Q49" s="199"/>
      <c r="R49" s="200"/>
    </row>
    <row r="50" spans="1:23" ht="26.25" thickTop="1" x14ac:dyDescent="0.3">
      <c r="A50" s="136" t="s">
        <v>77</v>
      </c>
      <c r="B50" s="137" t="s">
        <v>78</v>
      </c>
      <c r="C50" s="138" t="s">
        <v>12</v>
      </c>
      <c r="D50" s="139">
        <v>0</v>
      </c>
      <c r="E50" s="140">
        <v>0</v>
      </c>
      <c r="F50" s="140">
        <v>6.7349118460672228</v>
      </c>
      <c r="G50" s="140">
        <v>64.775316498975897</v>
      </c>
      <c r="H50" s="141">
        <f>SUM(D50:G50)</f>
        <v>71.510228345043117</v>
      </c>
      <c r="I50" s="142">
        <v>0</v>
      </c>
      <c r="J50" s="143">
        <v>0</v>
      </c>
      <c r="K50" s="143">
        <v>5.8543126473924287</v>
      </c>
      <c r="L50" s="143">
        <v>59.236459007564449</v>
      </c>
      <c r="M50" s="144">
        <f>SUM(I50:L50)</f>
        <v>65.090771654956882</v>
      </c>
      <c r="N50" s="142">
        <f>D50+I50</f>
        <v>0</v>
      </c>
      <c r="O50" s="143">
        <f>E50+J50</f>
        <v>0</v>
      </c>
      <c r="P50" s="143">
        <f>F50+K50</f>
        <v>12.589224493459652</v>
      </c>
      <c r="Q50" s="143">
        <f>G50+L50</f>
        <v>124.01177550654035</v>
      </c>
      <c r="R50" s="144">
        <f>SUM(N50:Q50)</f>
        <v>136.601</v>
      </c>
      <c r="S50" s="145">
        <v>136.601</v>
      </c>
      <c r="T50" s="201" t="s">
        <v>79</v>
      </c>
      <c r="U50" s="201"/>
      <c r="V50" s="201"/>
      <c r="W50" s="201"/>
    </row>
    <row r="51" spans="1:23" ht="20.25" x14ac:dyDescent="0.3">
      <c r="A51" s="38" t="s">
        <v>80</v>
      </c>
      <c r="B51" s="146" t="s">
        <v>81</v>
      </c>
      <c r="C51" s="15" t="s">
        <v>12</v>
      </c>
      <c r="D51" s="142">
        <f>D48-D41</f>
        <v>0</v>
      </c>
      <c r="E51" s="147">
        <f>E48-E41</f>
        <v>0</v>
      </c>
      <c r="F51" s="147">
        <f>F48-F41</f>
        <v>619.16300000000047</v>
      </c>
      <c r="G51" s="147">
        <f>G48-G41</f>
        <v>1262.261</v>
      </c>
      <c r="H51" s="148">
        <f>SUM(D51:G51)</f>
        <v>1881.4240000000004</v>
      </c>
      <c r="I51" s="142">
        <f>I48-I41</f>
        <v>0</v>
      </c>
      <c r="J51" s="147">
        <f>J48-J41</f>
        <v>0</v>
      </c>
      <c r="K51" s="147">
        <f>K48-K41</f>
        <v>535.10000000000036</v>
      </c>
      <c r="L51" s="147">
        <f>L48-L41</f>
        <v>1117.337</v>
      </c>
      <c r="M51" s="149">
        <f>SUM(I51:L51)</f>
        <v>1652.4370000000004</v>
      </c>
      <c r="N51" s="142">
        <f>N48-N41</f>
        <v>0</v>
      </c>
      <c r="O51" s="147">
        <f>O48-O41</f>
        <v>0</v>
      </c>
      <c r="P51" s="147">
        <f>P48-P41</f>
        <v>1154.262999999999</v>
      </c>
      <c r="Q51" s="147">
        <f>Q48-Q41</f>
        <v>2379.598</v>
      </c>
      <c r="R51" s="149">
        <f>SUM(N51:Q51)</f>
        <v>3533.860999999999</v>
      </c>
      <c r="S51" s="150">
        <v>0.1082</v>
      </c>
      <c r="T51" s="151" t="s">
        <v>82</v>
      </c>
    </row>
    <row r="52" spans="1:23" ht="25.5" x14ac:dyDescent="0.2">
      <c r="A52" s="152" t="s">
        <v>83</v>
      </c>
      <c r="B52" s="153" t="s">
        <v>84</v>
      </c>
      <c r="C52" s="15"/>
      <c r="D52" s="142"/>
      <c r="E52" s="147"/>
      <c r="F52" s="143"/>
      <c r="G52" s="143"/>
      <c r="H52" s="148"/>
      <c r="I52" s="142"/>
      <c r="J52" s="154"/>
      <c r="K52" s="154"/>
      <c r="L52" s="154"/>
      <c r="M52" s="149"/>
      <c r="N52" s="142"/>
      <c r="O52" s="154"/>
      <c r="P52" s="154"/>
      <c r="Q52" s="154"/>
      <c r="R52" s="149"/>
    </row>
    <row r="53" spans="1:23" ht="25.5" x14ac:dyDescent="0.2">
      <c r="A53" s="13" t="s">
        <v>85</v>
      </c>
      <c r="B53" s="111" t="s">
        <v>65</v>
      </c>
      <c r="C53" s="15" t="s">
        <v>12</v>
      </c>
      <c r="D53" s="195">
        <f>H42-H8</f>
        <v>-23796.550999999999</v>
      </c>
      <c r="E53" s="196"/>
      <c r="F53" s="196"/>
      <c r="G53" s="196"/>
      <c r="H53" s="197"/>
      <c r="I53" s="195">
        <f>M42-M8</f>
        <v>-23489.592000000001</v>
      </c>
      <c r="J53" s="196"/>
      <c r="K53" s="196"/>
      <c r="L53" s="196"/>
      <c r="M53" s="197"/>
      <c r="N53" s="195">
        <f>R42-R8</f>
        <v>-47286.142999999996</v>
      </c>
      <c r="O53" s="196"/>
      <c r="P53" s="196"/>
      <c r="Q53" s="196"/>
      <c r="R53" s="197"/>
    </row>
    <row r="54" spans="1:23" x14ac:dyDescent="0.2">
      <c r="A54" s="13" t="s">
        <v>86</v>
      </c>
      <c r="B54" s="111" t="s">
        <v>67</v>
      </c>
      <c r="C54" s="15" t="s">
        <v>12</v>
      </c>
      <c r="D54" s="195">
        <f>H43-H9</f>
        <v>-17041.661</v>
      </c>
      <c r="E54" s="196"/>
      <c r="F54" s="196"/>
      <c r="G54" s="196"/>
      <c r="H54" s="197"/>
      <c r="I54" s="195">
        <f>M43-M9</f>
        <v>-15909.753000000001</v>
      </c>
      <c r="J54" s="196"/>
      <c r="K54" s="196"/>
      <c r="L54" s="196"/>
      <c r="M54" s="197"/>
      <c r="N54" s="195">
        <f>R43-R9</f>
        <v>-32951.414000000004</v>
      </c>
      <c r="O54" s="196"/>
      <c r="P54" s="196"/>
      <c r="Q54" s="196"/>
      <c r="R54" s="197"/>
    </row>
    <row r="55" spans="1:23" x14ac:dyDescent="0.2">
      <c r="A55" s="13" t="s">
        <v>87</v>
      </c>
      <c r="B55" s="111" t="s">
        <v>69</v>
      </c>
      <c r="C55" s="15" t="s">
        <v>12</v>
      </c>
      <c r="D55" s="195">
        <f>H44-H10</f>
        <v>-15960.105000000001</v>
      </c>
      <c r="E55" s="196"/>
      <c r="F55" s="196"/>
      <c r="G55" s="196"/>
      <c r="H55" s="197"/>
      <c r="I55" s="195">
        <f>M44-M10</f>
        <v>-16106.746999999998</v>
      </c>
      <c r="J55" s="196"/>
      <c r="K55" s="196"/>
      <c r="L55" s="196"/>
      <c r="M55" s="197"/>
      <c r="N55" s="195">
        <f>R44-R10</f>
        <v>-32066.851999999999</v>
      </c>
      <c r="O55" s="196"/>
      <c r="P55" s="196"/>
      <c r="Q55" s="196"/>
      <c r="R55" s="197"/>
    </row>
    <row r="56" spans="1:23" ht="38.25" x14ac:dyDescent="0.2">
      <c r="A56" s="13" t="s">
        <v>88</v>
      </c>
      <c r="B56" s="111" t="s">
        <v>71</v>
      </c>
      <c r="C56" s="38" t="s">
        <v>12</v>
      </c>
      <c r="D56" s="195">
        <f>H45-H11</f>
        <v>-75.52</v>
      </c>
      <c r="E56" s="196"/>
      <c r="F56" s="196"/>
      <c r="G56" s="196"/>
      <c r="H56" s="197"/>
      <c r="I56" s="195">
        <f>M45-M11</f>
        <v>-70.468999999999994</v>
      </c>
      <c r="J56" s="196"/>
      <c r="K56" s="196"/>
      <c r="L56" s="196"/>
      <c r="M56" s="197"/>
      <c r="N56" s="195">
        <f>R45-R11</f>
        <v>-145.989</v>
      </c>
      <c r="O56" s="196"/>
      <c r="P56" s="196"/>
      <c r="Q56" s="196"/>
      <c r="R56" s="197"/>
    </row>
    <row r="57" spans="1:23" x14ac:dyDescent="0.2">
      <c r="A57" s="13" t="s">
        <v>89</v>
      </c>
      <c r="B57" s="111" t="s">
        <v>90</v>
      </c>
      <c r="C57" s="38" t="s">
        <v>12</v>
      </c>
      <c r="D57" s="195">
        <f>H46-H12</f>
        <v>-399.9</v>
      </c>
      <c r="E57" s="196"/>
      <c r="F57" s="196"/>
      <c r="G57" s="196"/>
      <c r="H57" s="197"/>
      <c r="I57" s="195">
        <f>M46-M12</f>
        <v>-284.74</v>
      </c>
      <c r="J57" s="196"/>
      <c r="K57" s="196"/>
      <c r="L57" s="196"/>
      <c r="M57" s="197"/>
      <c r="N57" s="195">
        <f>R46-R12</f>
        <v>-684.64</v>
      </c>
      <c r="O57" s="196"/>
      <c r="P57" s="196"/>
      <c r="Q57" s="196"/>
      <c r="R57" s="197"/>
    </row>
    <row r="58" spans="1:23" ht="13.5" thickBot="1" x14ac:dyDescent="0.25">
      <c r="A58" s="38" t="s">
        <v>91</v>
      </c>
      <c r="B58" s="155" t="s">
        <v>92</v>
      </c>
      <c r="C58" s="156" t="s">
        <v>93</v>
      </c>
      <c r="D58" s="157"/>
      <c r="E58" s="75"/>
      <c r="F58" s="158">
        <f>81.94+789.6</f>
        <v>871.54</v>
      </c>
      <c r="G58" s="75">
        <v>6.42</v>
      </c>
      <c r="H58" s="159">
        <f>SUM(D58:G58)</f>
        <v>877.95999999999992</v>
      </c>
      <c r="I58" s="160"/>
      <c r="J58" s="161"/>
      <c r="K58" s="158">
        <f>81.94+789.6</f>
        <v>871.54</v>
      </c>
      <c r="L58" s="75">
        <v>6.42</v>
      </c>
      <c r="M58" s="162">
        <f>SUM(I58:L58)</f>
        <v>877.95999999999992</v>
      </c>
      <c r="N58" s="160"/>
      <c r="O58" s="161"/>
      <c r="P58" s="158">
        <f>81.94+789.6</f>
        <v>871.54</v>
      </c>
      <c r="Q58" s="75">
        <v>6.42</v>
      </c>
      <c r="R58" s="162">
        <f>SUM(N58:Q58)</f>
        <v>877.95999999999992</v>
      </c>
    </row>
    <row r="59" spans="1:23" x14ac:dyDescent="0.2">
      <c r="A59" s="163">
        <v>11</v>
      </c>
      <c r="B59" s="164" t="s">
        <v>94</v>
      </c>
      <c r="C59" s="156" t="s">
        <v>95</v>
      </c>
      <c r="D59" s="186"/>
      <c r="E59" s="187"/>
      <c r="F59" s="187"/>
      <c r="G59" s="187"/>
      <c r="H59" s="188"/>
      <c r="I59" s="189"/>
      <c r="J59" s="190"/>
      <c r="K59" s="190"/>
      <c r="L59" s="190"/>
      <c r="M59" s="191"/>
      <c r="N59" s="189"/>
      <c r="O59" s="190"/>
      <c r="P59" s="190"/>
      <c r="Q59" s="190"/>
      <c r="R59" s="191"/>
    </row>
    <row r="60" spans="1:23" ht="25.5" x14ac:dyDescent="0.2">
      <c r="A60" s="51">
        <v>12</v>
      </c>
      <c r="B60" s="165" t="s">
        <v>96</v>
      </c>
      <c r="C60" s="166" t="s">
        <v>97</v>
      </c>
      <c r="D60" s="192"/>
      <c r="E60" s="193"/>
      <c r="F60" s="193"/>
      <c r="G60" s="193"/>
      <c r="H60" s="194"/>
      <c r="I60" s="192"/>
      <c r="J60" s="193"/>
      <c r="K60" s="193"/>
      <c r="L60" s="193"/>
      <c r="M60" s="194"/>
      <c r="N60" s="192"/>
      <c r="O60" s="193"/>
      <c r="P60" s="193"/>
      <c r="Q60" s="193"/>
      <c r="R60" s="194"/>
    </row>
    <row r="61" spans="1:23" ht="26.25" thickBot="1" x14ac:dyDescent="0.25">
      <c r="A61" s="66">
        <v>13</v>
      </c>
      <c r="B61" s="167" t="s">
        <v>98</v>
      </c>
      <c r="C61" s="168" t="s">
        <v>99</v>
      </c>
      <c r="D61" s="180"/>
      <c r="E61" s="181"/>
      <c r="F61" s="181"/>
      <c r="G61" s="181"/>
      <c r="H61" s="182"/>
      <c r="I61" s="180"/>
      <c r="J61" s="181"/>
      <c r="K61" s="181"/>
      <c r="L61" s="181"/>
      <c r="M61" s="182"/>
      <c r="N61" s="180"/>
      <c r="O61" s="181"/>
      <c r="P61" s="181"/>
      <c r="Q61" s="181"/>
      <c r="R61" s="182"/>
    </row>
    <row r="62" spans="1:23" ht="27" thickTop="1" thickBot="1" x14ac:dyDescent="0.25">
      <c r="A62" s="169">
        <v>14</v>
      </c>
      <c r="B62" s="170" t="s">
        <v>100</v>
      </c>
      <c r="C62" s="171" t="s">
        <v>99</v>
      </c>
      <c r="D62" s="183"/>
      <c r="E62" s="184"/>
      <c r="F62" s="184"/>
      <c r="G62" s="184"/>
      <c r="H62" s="185"/>
      <c r="I62" s="183"/>
      <c r="J62" s="184"/>
      <c r="K62" s="184"/>
      <c r="L62" s="184"/>
      <c r="M62" s="185"/>
      <c r="N62" s="183"/>
      <c r="O62" s="184"/>
      <c r="P62" s="184"/>
      <c r="Q62" s="184"/>
      <c r="R62" s="185"/>
    </row>
    <row r="63" spans="1:23" x14ac:dyDescent="0.2">
      <c r="A63" s="172"/>
      <c r="B63" s="173"/>
      <c r="C63" s="174"/>
      <c r="D63" s="175">
        <f t="shared" ref="D63:M63" si="9">D32-D47</f>
        <v>0</v>
      </c>
      <c r="E63" s="175">
        <f t="shared" si="9"/>
        <v>0</v>
      </c>
      <c r="F63" s="175">
        <f t="shared" si="9"/>
        <v>0</v>
      </c>
      <c r="G63" s="175">
        <f t="shared" si="9"/>
        <v>-6.0000000000400178E-2</v>
      </c>
      <c r="H63" s="175">
        <f t="shared" si="9"/>
        <v>-5.9999999990395736E-2</v>
      </c>
      <c r="I63" s="175">
        <f t="shared" si="9"/>
        <v>0</v>
      </c>
      <c r="J63" s="175">
        <f t="shared" si="9"/>
        <v>0</v>
      </c>
      <c r="K63" s="175">
        <f t="shared" si="9"/>
        <v>0</v>
      </c>
      <c r="L63" s="175">
        <f t="shared" si="9"/>
        <v>0</v>
      </c>
      <c r="M63" s="175">
        <f t="shared" si="9"/>
        <v>0</v>
      </c>
      <c r="N63" s="175">
        <f>N32-N47</f>
        <v>0</v>
      </c>
      <c r="O63" s="175">
        <f>O32-O47</f>
        <v>0</v>
      </c>
      <c r="P63" s="175">
        <f>P32-P47</f>
        <v>0</v>
      </c>
      <c r="Q63" s="175">
        <f>Q32-Q47</f>
        <v>-6.0000000000400178E-2</v>
      </c>
      <c r="R63" s="175">
        <f>R32-R47</f>
        <v>-6.0000000012223609E-2</v>
      </c>
    </row>
    <row r="64" spans="1:23" x14ac:dyDescent="0.2">
      <c r="A64" s="176"/>
      <c r="B64" s="177"/>
      <c r="C64" s="178"/>
      <c r="D64" s="178"/>
      <c r="E64" s="178"/>
      <c r="F64" s="177"/>
      <c r="G64" s="177"/>
      <c r="H64" s="179">
        <v>3.6499999999999998E-2</v>
      </c>
      <c r="I64" s="178"/>
      <c r="J64" s="178"/>
      <c r="K64" s="177"/>
      <c r="L64" s="177"/>
      <c r="M64" s="179">
        <v>3.5999999999999997E-2</v>
      </c>
      <c r="N64" s="178"/>
      <c r="O64" s="178"/>
      <c r="P64" s="177"/>
      <c r="Q64" s="177"/>
      <c r="R64" s="179">
        <v>3.5999999999999997E-2</v>
      </c>
    </row>
    <row r="65" spans="2:18" x14ac:dyDescent="0.2">
      <c r="B65" s="178"/>
      <c r="C65" s="178"/>
      <c r="D65" s="178"/>
      <c r="E65" s="178"/>
      <c r="F65" s="178"/>
      <c r="G65" s="178"/>
      <c r="H65" s="178"/>
      <c r="I65" s="178"/>
      <c r="J65" s="178"/>
      <c r="K65" s="178"/>
      <c r="L65" s="178"/>
      <c r="M65" s="178"/>
      <c r="N65" s="178"/>
      <c r="O65" s="178"/>
      <c r="P65" s="178"/>
      <c r="Q65" s="178"/>
      <c r="R65" s="178"/>
    </row>
    <row r="67" spans="2:18" x14ac:dyDescent="0.2">
      <c r="H67" s="179">
        <f>H50/(H51+H50)</f>
        <v>3.6616813463115114E-2</v>
      </c>
      <c r="M67" s="179">
        <f>M50/(M51+M50)</f>
        <v>3.7897944201645953E-2</v>
      </c>
    </row>
    <row r="68" spans="2:18" x14ac:dyDescent="0.2">
      <c r="R68" s="1">
        <f>H68+M68</f>
        <v>0</v>
      </c>
    </row>
  </sheetData>
  <mergeCells count="41">
    <mergeCell ref="A1:R1"/>
    <mergeCell ref="D2:H2"/>
    <mergeCell ref="I2:M2"/>
    <mergeCell ref="N2:R2"/>
    <mergeCell ref="A4:A5"/>
    <mergeCell ref="B4:B5"/>
    <mergeCell ref="C4:C5"/>
    <mergeCell ref="D4:H4"/>
    <mergeCell ref="I4:M4"/>
    <mergeCell ref="N4:R4"/>
    <mergeCell ref="D49:H49"/>
    <mergeCell ref="I49:M49"/>
    <mergeCell ref="N49:R49"/>
    <mergeCell ref="T50:W50"/>
    <mergeCell ref="D53:H53"/>
    <mergeCell ref="I53:M53"/>
    <mergeCell ref="N53:R53"/>
    <mergeCell ref="D54:H54"/>
    <mergeCell ref="I54:M54"/>
    <mergeCell ref="N54:R54"/>
    <mergeCell ref="D55:H55"/>
    <mergeCell ref="I55:M55"/>
    <mergeCell ref="N55:R55"/>
    <mergeCell ref="D56:H56"/>
    <mergeCell ref="I56:M56"/>
    <mergeCell ref="N56:R56"/>
    <mergeCell ref="D57:H57"/>
    <mergeCell ref="I57:M57"/>
    <mergeCell ref="N57:R57"/>
    <mergeCell ref="D59:H59"/>
    <mergeCell ref="I59:M59"/>
    <mergeCell ref="N59:R59"/>
    <mergeCell ref="D60:H60"/>
    <mergeCell ref="I60:M60"/>
    <mergeCell ref="N60:R60"/>
    <mergeCell ref="D61:H61"/>
    <mergeCell ref="I61:M61"/>
    <mergeCell ref="N61:R61"/>
    <mergeCell ref="D62:H62"/>
    <mergeCell ref="I62:M62"/>
    <mergeCell ref="N62:R62"/>
  </mergeCells>
  <printOptions horizontalCentered="1"/>
  <pageMargins left="0" right="0" top="0" bottom="0" header="0" footer="0"/>
  <pageSetup paperSize="9" scale="59" orientation="landscape" r:id="rId1"/>
  <headerFooter alignWithMargins="0"/>
  <colBreaks count="1" manualBreakCount="1">
    <brk id="18" max="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Водоканал</vt:lpstr>
      <vt:lpstr>Водоканал!Область_печати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omelchenko</dc:creator>
  <cp:lastModifiedBy>Гусева Екатерина Владимировна</cp:lastModifiedBy>
  <dcterms:created xsi:type="dcterms:W3CDTF">2014-02-04T10:42:59Z</dcterms:created>
  <dcterms:modified xsi:type="dcterms:W3CDTF">2015-09-10T08:02:01Z</dcterms:modified>
</cp:coreProperties>
</file>